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ulf\Dropbox\KFK\KFK Elev\Flygteori_2017-2018\"/>
    </mc:Choice>
  </mc:AlternateContent>
  <bookViews>
    <workbookView xWindow="0" yWindow="2400" windowWidth="4680" windowHeight="6615" tabRatio="453" xr2:uid="{00000000-000D-0000-FFFF-FFFF00000000}"/>
  </bookViews>
  <sheets>
    <sheet name="Teorischema" sheetId="1" r:id="rId1"/>
    <sheet name="Närvarolista" sheetId="11" r:id="rId2"/>
    <sheet name="Blad1" sheetId="9" state="hidden" r:id="rId3"/>
    <sheet name="Elevlista" sheetId="7" state="hidden" r:id="rId4"/>
  </sheets>
  <definedNames>
    <definedName name="_xlnm.Print_Area" localSheetId="3">Elevlista!$A$1:$W$75</definedName>
    <definedName name="_xlnm.Print_Area" localSheetId="1">Närvarolista!$A$2:$Q$52</definedName>
    <definedName name="_xlnm.Print_Area" localSheetId="0">Teorischema!$A$1:$H$70</definedName>
  </definedNames>
  <calcPr calcId="171027"/>
  <fileRecoveryPr autoRecover="0"/>
</workbook>
</file>

<file path=xl/calcChain.xml><?xml version="1.0" encoding="utf-8"?>
<calcChain xmlns="http://schemas.openxmlformats.org/spreadsheetml/2006/main">
  <c r="C7" i="1" l="1"/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B6" i="11"/>
  <c r="C6" i="11"/>
  <c r="D6" i="11"/>
  <c r="E6" i="11"/>
  <c r="B7" i="11"/>
  <c r="C7" i="11"/>
  <c r="D7" i="11"/>
  <c r="E7" i="11"/>
  <c r="C8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B41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C6" i="1" l="1"/>
  <c r="C5" i="1"/>
  <c r="B6" i="1" l="1"/>
  <c r="B4" i="1"/>
  <c r="G11" i="11" l="1"/>
  <c r="B4" i="11" l="1"/>
  <c r="C4" i="11"/>
  <c r="D4" i="11"/>
  <c r="E4" i="11"/>
  <c r="F4" i="11"/>
  <c r="G4" i="11"/>
  <c r="B5" i="11"/>
  <c r="C5" i="11"/>
  <c r="D5" i="11"/>
  <c r="E5" i="11"/>
  <c r="F5" i="11"/>
  <c r="G5" i="11"/>
  <c r="G6" i="11"/>
  <c r="G7" i="11"/>
  <c r="G8" i="11"/>
  <c r="G9" i="11"/>
  <c r="G10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B55" i="11"/>
  <c r="C55" i="11"/>
  <c r="G55" i="11"/>
  <c r="B56" i="11"/>
  <c r="C56" i="11"/>
  <c r="G56" i="11"/>
  <c r="B57" i="11"/>
  <c r="C57" i="11"/>
  <c r="G57" i="11"/>
  <c r="B58" i="11"/>
  <c r="C58" i="11"/>
  <c r="G58" i="11"/>
  <c r="B59" i="11"/>
  <c r="C59" i="11"/>
  <c r="G59" i="11"/>
  <c r="B60" i="11"/>
  <c r="C60" i="11"/>
  <c r="G60" i="11"/>
  <c r="B61" i="11"/>
  <c r="C61" i="11"/>
  <c r="G61" i="11"/>
  <c r="B62" i="11"/>
  <c r="C62" i="11"/>
  <c r="G62" i="11"/>
  <c r="B63" i="11"/>
  <c r="C63" i="11"/>
  <c r="D63" i="11"/>
  <c r="E63" i="11"/>
  <c r="F63" i="11"/>
  <c r="G63" i="11"/>
  <c r="B64" i="11"/>
  <c r="G64" i="11"/>
  <c r="B65" i="11"/>
  <c r="G65" i="11"/>
  <c r="B66" i="11"/>
  <c r="C66" i="11"/>
  <c r="D66" i="11"/>
  <c r="E66" i="11"/>
  <c r="F66" i="11"/>
  <c r="G66" i="11"/>
  <c r="B67" i="11"/>
  <c r="C67" i="11"/>
  <c r="D67" i="11"/>
  <c r="E67" i="11"/>
  <c r="F67" i="11"/>
  <c r="G67" i="11"/>
  <c r="B68" i="11"/>
  <c r="C68" i="11"/>
  <c r="D68" i="11"/>
  <c r="E68" i="11"/>
  <c r="F68" i="11"/>
  <c r="G68" i="11"/>
  <c r="A5" i="11" l="1"/>
  <c r="A4" i="1" l="1"/>
  <c r="A6" i="11" l="1"/>
  <c r="F6" i="9"/>
  <c r="F7" i="9"/>
  <c r="F8" i="9"/>
  <c r="F9" i="9"/>
  <c r="F10" i="9"/>
  <c r="F11" i="9"/>
  <c r="F12" i="9"/>
  <c r="F5" i="9"/>
  <c r="F13" i="9" s="1"/>
  <c r="E13" i="9"/>
  <c r="B18" i="7" l="1"/>
  <c r="D18" i="7"/>
  <c r="P28" i="7" s="1"/>
  <c r="F18" i="7"/>
  <c r="I18" i="7"/>
  <c r="B19" i="7"/>
  <c r="D19" i="7"/>
  <c r="Q28" i="7" s="1"/>
  <c r="F19" i="7"/>
  <c r="I19" i="7"/>
  <c r="B20" i="7"/>
  <c r="D20" i="7"/>
  <c r="R28" i="7" s="1"/>
  <c r="F20" i="7"/>
  <c r="I20" i="7"/>
  <c r="B21" i="7"/>
  <c r="D21" i="7"/>
  <c r="S28" i="7" s="1"/>
  <c r="F21" i="7"/>
  <c r="I21" i="7"/>
  <c r="B22" i="7"/>
  <c r="D22" i="7"/>
  <c r="T28" i="7" s="1"/>
  <c r="F22" i="7"/>
  <c r="I22" i="7"/>
  <c r="B23" i="7"/>
  <c r="D23" i="7"/>
  <c r="U28" i="7" s="1"/>
  <c r="F23" i="7"/>
  <c r="I23" i="7"/>
  <c r="B24" i="7"/>
  <c r="D24" i="7"/>
  <c r="V28" i="7" s="1"/>
  <c r="F24" i="7"/>
  <c r="I24" i="7"/>
  <c r="B25" i="7"/>
  <c r="D25" i="7"/>
  <c r="W28" i="7" s="1"/>
  <c r="F25" i="7"/>
  <c r="I25" i="7"/>
  <c r="D27" i="7"/>
  <c r="F28" i="7"/>
  <c r="G28" i="7"/>
  <c r="H28" i="7"/>
  <c r="I28" i="7"/>
  <c r="J28" i="7"/>
  <c r="K28" i="7"/>
  <c r="L28" i="7"/>
  <c r="M28" i="7"/>
  <c r="N28" i="7"/>
  <c r="C31" i="7"/>
  <c r="C32" i="7" s="1"/>
  <c r="C33" i="7" s="1"/>
  <c r="C34" i="7" s="1"/>
  <c r="C35" i="7" s="1"/>
  <c r="C36" i="7" s="1"/>
  <c r="C37" i="7" s="1"/>
  <c r="C39" i="7" s="1"/>
  <c r="C40" i="7" s="1"/>
  <c r="C41" i="7" s="1"/>
  <c r="C42" i="7" s="1"/>
  <c r="C44" i="7" s="1"/>
  <c r="C45" i="7" s="1"/>
  <c r="C46" i="7" s="1"/>
  <c r="C47" i="7" s="1"/>
  <c r="C50" i="7" l="1"/>
  <c r="C52" i="7" s="1"/>
  <c r="C54" i="7" s="1"/>
  <c r="C55" i="7" s="1"/>
  <c r="C56" i="7" s="1"/>
  <c r="C57" i="7" s="1"/>
  <c r="C59" i="7" s="1"/>
  <c r="C60" i="7" s="1"/>
  <c r="C61" i="7" s="1"/>
  <c r="C62" i="7" s="1"/>
  <c r="C63" i="7" s="1"/>
  <c r="C64" i="7" s="1"/>
  <c r="C65" i="7" s="1"/>
  <c r="C67" i="7" s="1"/>
  <c r="C68" i="7" s="1"/>
  <c r="C69" i="7" s="1"/>
  <c r="C70" i="7" s="1"/>
  <c r="C71" i="7" s="1"/>
  <c r="C72" i="7" s="1"/>
  <c r="C73" i="7" s="1"/>
  <c r="C74" i="7" s="1"/>
  <c r="C48" i="7"/>
  <c r="B5" i="1" l="1"/>
  <c r="A7" i="11"/>
  <c r="B7" i="1" l="1"/>
  <c r="B8" i="11" s="1"/>
  <c r="A8" i="11"/>
  <c r="C8" i="1"/>
  <c r="C9" i="11" s="1"/>
  <c r="B8" i="1" l="1"/>
  <c r="B9" i="11" s="1"/>
  <c r="A9" i="11"/>
  <c r="C9" i="1"/>
  <c r="C10" i="11" s="1"/>
  <c r="B9" i="1" l="1"/>
  <c r="B10" i="11" s="1"/>
  <c r="A10" i="11"/>
  <c r="C10" i="1"/>
  <c r="C11" i="11" s="1"/>
  <c r="B10" i="1" l="1"/>
  <c r="B11" i="11" s="1"/>
  <c r="C11" i="1"/>
  <c r="C12" i="11" s="1"/>
  <c r="S11" i="11"/>
  <c r="C12" i="1" l="1"/>
  <c r="B11" i="1"/>
  <c r="B12" i="11" s="1"/>
  <c r="A12" i="11"/>
  <c r="S12" i="11"/>
  <c r="C13" i="1"/>
  <c r="B13" i="1" l="1"/>
  <c r="B14" i="11" s="1"/>
  <c r="C14" i="11"/>
  <c r="B12" i="1"/>
  <c r="B13" i="11" s="1"/>
  <c r="C13" i="11"/>
  <c r="C14" i="1"/>
  <c r="C15" i="11" s="1"/>
  <c r="A13" i="11"/>
  <c r="S13" i="11"/>
  <c r="B14" i="1" l="1"/>
  <c r="B15" i="11" s="1"/>
  <c r="A14" i="11"/>
  <c r="S14" i="11"/>
  <c r="C15" i="1"/>
  <c r="C16" i="1"/>
  <c r="C17" i="11" s="1"/>
  <c r="B15" i="1" l="1"/>
  <c r="B16" i="11" s="1"/>
  <c r="C16" i="11"/>
  <c r="C19" i="1"/>
  <c r="B16" i="1"/>
  <c r="B17" i="11" s="1"/>
  <c r="C18" i="1"/>
  <c r="C17" i="1"/>
  <c r="A15" i="11"/>
  <c r="S15" i="11"/>
  <c r="B18" i="1" l="1"/>
  <c r="B19" i="11" s="1"/>
  <c r="C19" i="11"/>
  <c r="B19" i="1"/>
  <c r="B20" i="11" s="1"/>
  <c r="C20" i="11"/>
  <c r="B17" i="1"/>
  <c r="B18" i="11" s="1"/>
  <c r="C18" i="11"/>
  <c r="A16" i="11"/>
  <c r="S16" i="11"/>
  <c r="A17" i="11"/>
  <c r="S17" i="11"/>
  <c r="C20" i="1" l="1"/>
  <c r="C21" i="11" s="1"/>
  <c r="B20" i="1" l="1"/>
  <c r="B21" i="11" s="1"/>
  <c r="A18" i="11"/>
  <c r="S18" i="11"/>
  <c r="S19" i="11"/>
  <c r="C21" i="1"/>
  <c r="C22" i="11" s="1"/>
  <c r="B21" i="1" l="1"/>
  <c r="B22" i="11" s="1"/>
  <c r="S20" i="11"/>
  <c r="C22" i="1"/>
  <c r="C23" i="11" s="1"/>
  <c r="B22" i="1" l="1"/>
  <c r="B23" i="11" s="1"/>
  <c r="A19" i="11"/>
  <c r="S21" i="11"/>
  <c r="C23" i="1"/>
  <c r="C24" i="11" s="1"/>
  <c r="B23" i="1" l="1"/>
  <c r="B24" i="11" s="1"/>
  <c r="A20" i="11"/>
  <c r="S22" i="11"/>
  <c r="C24" i="1"/>
  <c r="C25" i="11" s="1"/>
  <c r="B24" i="1" l="1"/>
  <c r="B25" i="11" s="1"/>
  <c r="A21" i="11"/>
  <c r="S23" i="11"/>
  <c r="C25" i="1"/>
  <c r="C26" i="11" s="1"/>
  <c r="C26" i="1" l="1"/>
  <c r="B25" i="1"/>
  <c r="B26" i="11" s="1"/>
  <c r="A22" i="11"/>
  <c r="S24" i="11"/>
  <c r="B26" i="1" l="1"/>
  <c r="B27" i="11" s="1"/>
  <c r="C27" i="11"/>
  <c r="C27" i="1"/>
  <c r="C28" i="11" s="1"/>
  <c r="C28" i="1"/>
  <c r="A23" i="11"/>
  <c r="S25" i="11"/>
  <c r="B28" i="1" l="1"/>
  <c r="B29" i="11" s="1"/>
  <c r="C29" i="11"/>
  <c r="B27" i="1"/>
  <c r="B28" i="11" s="1"/>
  <c r="A25" i="11"/>
  <c r="S27" i="11"/>
  <c r="A24" i="11"/>
  <c r="S26" i="11"/>
  <c r="C29" i="1"/>
  <c r="C30" i="11" s="1"/>
  <c r="B29" i="1" l="1"/>
  <c r="B30" i="11" s="1"/>
  <c r="A26" i="11"/>
  <c r="S28" i="11"/>
  <c r="C30" i="1"/>
  <c r="C31" i="11" s="1"/>
  <c r="B30" i="1" l="1"/>
  <c r="B31" i="11" s="1"/>
  <c r="A27" i="11"/>
  <c r="S29" i="11"/>
  <c r="C31" i="1"/>
  <c r="C32" i="11" s="1"/>
  <c r="B31" i="1" l="1"/>
  <c r="B32" i="11" s="1"/>
  <c r="A28" i="11"/>
  <c r="S30" i="11"/>
  <c r="C32" i="1"/>
  <c r="C33" i="11" s="1"/>
  <c r="B32" i="1" l="1"/>
  <c r="B33" i="11" s="1"/>
  <c r="A29" i="11"/>
  <c r="S31" i="11"/>
  <c r="C33" i="1"/>
  <c r="C34" i="11" s="1"/>
  <c r="B33" i="1" l="1"/>
  <c r="B34" i="11" s="1"/>
  <c r="A30" i="11"/>
  <c r="S32" i="11"/>
  <c r="C34" i="1"/>
  <c r="C35" i="11" s="1"/>
  <c r="B34" i="1" l="1"/>
  <c r="B35" i="11" s="1"/>
  <c r="A31" i="11"/>
  <c r="S33" i="11"/>
  <c r="C35" i="1"/>
  <c r="C36" i="11" s="1"/>
  <c r="B35" i="1" l="1"/>
  <c r="B36" i="11" s="1"/>
  <c r="A32" i="11"/>
  <c r="S34" i="11"/>
  <c r="C36" i="1"/>
  <c r="C37" i="11" s="1"/>
  <c r="B36" i="1" l="1"/>
  <c r="B37" i="11" s="1"/>
  <c r="A33" i="11"/>
  <c r="S35" i="11"/>
  <c r="C37" i="1"/>
  <c r="C38" i="11" s="1"/>
  <c r="B37" i="1" l="1"/>
  <c r="B38" i="11" s="1"/>
  <c r="A34" i="11"/>
  <c r="S36" i="11"/>
  <c r="C38" i="1"/>
  <c r="C39" i="11" s="1"/>
  <c r="B38" i="1" l="1"/>
  <c r="B39" i="11" s="1"/>
  <c r="A35" i="11"/>
  <c r="S37" i="11"/>
  <c r="C39" i="1"/>
  <c r="C40" i="1" l="1"/>
  <c r="C41" i="11" s="1"/>
  <c r="C40" i="11"/>
  <c r="C43" i="1"/>
  <c r="C44" i="11" s="1"/>
  <c r="C41" i="1"/>
  <c r="C42" i="11" s="1"/>
  <c r="B39" i="1"/>
  <c r="B40" i="11" s="1"/>
  <c r="C42" i="1"/>
  <c r="A36" i="11"/>
  <c r="S38" i="11"/>
  <c r="B42" i="1" l="1"/>
  <c r="B43" i="11" s="1"/>
  <c r="C43" i="11"/>
  <c r="B41" i="1"/>
  <c r="B42" i="11" s="1"/>
  <c r="A37" i="11"/>
  <c r="S39" i="11"/>
  <c r="A38" i="11"/>
  <c r="S40" i="11"/>
  <c r="B43" i="1" l="1"/>
  <c r="B44" i="11" s="1"/>
  <c r="A39" i="11"/>
  <c r="S41" i="11"/>
  <c r="C44" i="1"/>
  <c r="C45" i="1" l="1"/>
  <c r="C46" i="11" s="1"/>
  <c r="C45" i="11"/>
  <c r="B44" i="1"/>
  <c r="B45" i="11" s="1"/>
  <c r="A40" i="11"/>
  <c r="S42" i="11"/>
  <c r="B45" i="1" l="1"/>
  <c r="B46" i="11" s="1"/>
  <c r="A41" i="11"/>
  <c r="S43" i="11"/>
  <c r="C46" i="1"/>
  <c r="C47" i="11" s="1"/>
  <c r="B46" i="1" l="1"/>
  <c r="B47" i="11" s="1"/>
  <c r="A42" i="11"/>
  <c r="S44" i="11"/>
  <c r="C47" i="1"/>
  <c r="C48" i="11" s="1"/>
  <c r="B47" i="1" l="1"/>
  <c r="B48" i="11" s="1"/>
  <c r="A43" i="11"/>
  <c r="S45" i="11"/>
  <c r="C48" i="1"/>
  <c r="C49" i="11" s="1"/>
  <c r="B48" i="1" l="1"/>
  <c r="B49" i="11" s="1"/>
  <c r="A44" i="11"/>
  <c r="S46" i="11"/>
  <c r="C49" i="1"/>
  <c r="C50" i="11" s="1"/>
  <c r="C52" i="11" s="1"/>
  <c r="C54" i="11" l="1"/>
  <c r="B54" i="11" s="1"/>
  <c r="B52" i="11"/>
  <c r="C51" i="1"/>
  <c r="B51" i="1" s="1"/>
  <c r="C50" i="1"/>
  <c r="B49" i="1"/>
  <c r="B50" i="11" s="1"/>
  <c r="A45" i="11"/>
  <c r="S47" i="11"/>
  <c r="B50" i="1" l="1"/>
  <c r="B51" i="11" s="1"/>
  <c r="C51" i="11"/>
  <c r="A46" i="11"/>
  <c r="S48" i="11"/>
  <c r="A48" i="11" l="1"/>
  <c r="S50" i="11"/>
  <c r="A47" i="11"/>
  <c r="C52" i="1"/>
  <c r="B52" i="1" s="1"/>
  <c r="S51" i="11" l="1"/>
  <c r="A49" i="11"/>
  <c r="S49" i="11"/>
  <c r="C54" i="1"/>
  <c r="B54" i="1" s="1"/>
</calcChain>
</file>

<file path=xl/sharedStrings.xml><?xml version="1.0" encoding="utf-8"?>
<sst xmlns="http://schemas.openxmlformats.org/spreadsheetml/2006/main" count="514" uniqueCount="173">
  <si>
    <t>Datum</t>
  </si>
  <si>
    <t>Tid</t>
  </si>
  <si>
    <t>VFRC</t>
  </si>
  <si>
    <t>POF</t>
  </si>
  <si>
    <t>AL+OP</t>
  </si>
  <si>
    <t>HPL</t>
  </si>
  <si>
    <t>AGK</t>
  </si>
  <si>
    <t>MET</t>
  </si>
  <si>
    <t>FPP+N</t>
  </si>
  <si>
    <t>16-19</t>
  </si>
  <si>
    <t>Intro</t>
  </si>
  <si>
    <t>16-20</t>
  </si>
  <si>
    <t>13-16</t>
  </si>
  <si>
    <t>Tenta</t>
  </si>
  <si>
    <t>14-16</t>
  </si>
  <si>
    <t>ALOP</t>
  </si>
  <si>
    <t>Juluppehåll</t>
  </si>
  <si>
    <t>15-16</t>
  </si>
  <si>
    <t>Skolprov HPL</t>
  </si>
  <si>
    <t>Tenta HPL</t>
  </si>
  <si>
    <t>Sportlov</t>
  </si>
  <si>
    <t>14-17</t>
  </si>
  <si>
    <t>17-20</t>
  </si>
  <si>
    <t>H50P</t>
  </si>
  <si>
    <t>Förkortn.</t>
  </si>
  <si>
    <t>Ämne</t>
  </si>
  <si>
    <t>Lärare</t>
  </si>
  <si>
    <t>Tel</t>
  </si>
  <si>
    <t>Email</t>
  </si>
  <si>
    <t>Air Law + Operational Procedures 
 - Luftfartssystem och flygoperativa procedurer</t>
  </si>
  <si>
    <t>Human Performace and Limitations
 - Människans möjligheter och begränsningar</t>
  </si>
  <si>
    <t>Meteorology
 - Meteorologi</t>
  </si>
  <si>
    <t>Lars Peterson</t>
  </si>
  <si>
    <t>0709 - 28 67 22</t>
  </si>
  <si>
    <t>lars.a.petersson(AT)hotmail.com</t>
  </si>
  <si>
    <t>Studierektor</t>
  </si>
  <si>
    <t>Ulf Liedholm</t>
  </si>
  <si>
    <t>ulf.krfk(AT)gmail.com</t>
  </si>
  <si>
    <t>Examinator</t>
  </si>
  <si>
    <t>Filip Nilsson</t>
  </si>
  <si>
    <t>0706 - 08 41 00</t>
  </si>
  <si>
    <t>info(AT)ivoklack.se</t>
  </si>
  <si>
    <t>Pers nr</t>
  </si>
  <si>
    <t>Påskuppehåll</t>
  </si>
  <si>
    <t>Elev</t>
  </si>
  <si>
    <t>0708 - 65 33 53</t>
  </si>
  <si>
    <t>Resultat</t>
  </si>
  <si>
    <t>Sö</t>
  </si>
  <si>
    <t>Må</t>
  </si>
  <si>
    <t>Provresulttat</t>
  </si>
  <si>
    <t>Kristianstad Flygklubb    -  Elevlista  för 2013/2014</t>
  </si>
  <si>
    <t>Christian Andersson</t>
  </si>
  <si>
    <t>600329-4417</t>
  </si>
  <si>
    <t>Per von Mentzer</t>
  </si>
  <si>
    <t>Erik Lindell</t>
  </si>
  <si>
    <t>640405-7678</t>
  </si>
  <si>
    <t>Poul Bjerre</t>
  </si>
  <si>
    <t>890321-3570</t>
  </si>
  <si>
    <t>961102-5710</t>
  </si>
  <si>
    <t>Carina Nilsson</t>
  </si>
  <si>
    <t>530324-2902</t>
  </si>
  <si>
    <t>630711-2372</t>
  </si>
  <si>
    <t>Hossein Nikfarid</t>
  </si>
  <si>
    <t>hosseinnikfarid@yahoo.com</t>
  </si>
  <si>
    <t>Ulf</t>
  </si>
  <si>
    <t>Ülo</t>
  </si>
  <si>
    <t>Klar med teorin 2013</t>
  </si>
  <si>
    <t>Fredric Grönvall</t>
  </si>
  <si>
    <t>900105-6010</t>
  </si>
  <si>
    <t>Klar med teorin mars 2014</t>
  </si>
  <si>
    <t>0721-670 132</t>
  </si>
  <si>
    <t>0705-443 250</t>
  </si>
  <si>
    <t>0722-502 156</t>
  </si>
  <si>
    <t>0733-563 190</t>
  </si>
  <si>
    <t>0760-150 945</t>
  </si>
  <si>
    <t>0738-474709</t>
  </si>
  <si>
    <t>Version 2014-04-03</t>
  </si>
  <si>
    <t>ej agk (är ju flygmek)</t>
  </si>
  <si>
    <t>0709-748216</t>
  </si>
  <si>
    <t>John Haraldsson</t>
  </si>
  <si>
    <t>Ina Edmark</t>
  </si>
  <si>
    <t>0760-463501</t>
  </si>
  <si>
    <t>iedmark@hotmail.com</t>
  </si>
  <si>
    <t>fredric.gronvall@hotmail.se</t>
  </si>
  <si>
    <t>erikteam96@hotmail.com</t>
  </si>
  <si>
    <t>chrand89@outlook.com</t>
  </si>
  <si>
    <t>per.von.mentzer@elfa.com</t>
  </si>
  <si>
    <t>j_haraldsson@telia.com</t>
  </si>
  <si>
    <t>poul@kluvhult.se</t>
  </si>
  <si>
    <t>Stefan Forsman</t>
  </si>
  <si>
    <t>Vad</t>
  </si>
  <si>
    <t>Lars</t>
  </si>
  <si>
    <t>Sommaruppehåll (=flyga)</t>
  </si>
  <si>
    <t>Inskrivning,uppstart, intro,…</t>
  </si>
  <si>
    <t>HPL, VFRC, POF</t>
  </si>
  <si>
    <t>Tenta + omprov + möjlighet till språkprov</t>
  </si>
  <si>
    <t>John</t>
  </si>
  <si>
    <t>AGK + MET</t>
  </si>
  <si>
    <t>Sportlovsuppehåll (=Plugga)</t>
  </si>
  <si>
    <t>Oskar Mattsson</t>
  </si>
  <si>
    <t>0739 - 13 33 15</t>
  </si>
  <si>
    <t>j_haraldsson(AT)telia.com</t>
  </si>
  <si>
    <t>oskarmattsson(AT)yahoo.se</t>
  </si>
  <si>
    <t>Anders</t>
  </si>
  <si>
    <t>Lektion</t>
  </si>
  <si>
    <t>Lektion + skolprov</t>
  </si>
  <si>
    <t>Anders Trönnberg</t>
  </si>
  <si>
    <t>anders.tronnberg(AT)gmail.com</t>
  </si>
  <si>
    <t>0704 - 83  8880</t>
  </si>
  <si>
    <t>0709 - 74 82 16</t>
  </si>
  <si>
    <t>H50P Flygsäkerhet</t>
  </si>
  <si>
    <t>Kursavgift komplett kurs:  4000 sek +500 radioprov + 500 språkprov</t>
  </si>
  <si>
    <t>Namn</t>
  </si>
  <si>
    <t>Närvaro</t>
  </si>
  <si>
    <t>Lektion + skolprov      Repetition</t>
  </si>
  <si>
    <t>Lektion                     Kap 8-11</t>
  </si>
  <si>
    <t>18-20</t>
  </si>
  <si>
    <t>Radio</t>
  </si>
  <si>
    <t>Oskar</t>
  </si>
  <si>
    <t>Lektioner</t>
  </si>
  <si>
    <t>Betalning</t>
  </si>
  <si>
    <t>Kommentar</t>
  </si>
  <si>
    <t>(+ 3 CBT lektioner)</t>
  </si>
  <si>
    <t>FPP+NAV</t>
  </si>
  <si>
    <t>(+2 CBT lektioner)</t>
  </si>
  <si>
    <t xml:space="preserve">Lektion                     Kap 4-7 </t>
  </si>
  <si>
    <t>Lektion                     Kap 12-14</t>
  </si>
  <si>
    <t>Lektion                     Kap 15-18</t>
  </si>
  <si>
    <t>Lektion                     Kap 1-3</t>
  </si>
  <si>
    <t>Juluppehåll = plugga</t>
  </si>
  <si>
    <t>Påskuppehåll (=Plugga)</t>
  </si>
  <si>
    <t>15-17</t>
  </si>
  <si>
    <t>17-20.30</t>
  </si>
  <si>
    <t>Arnaud</t>
  </si>
  <si>
    <t>073 - 847 47 09</t>
  </si>
  <si>
    <t>fredric.gronvall(AT)hotmail.se</t>
  </si>
  <si>
    <t>Arnaud Contet</t>
  </si>
  <si>
    <t>0708 - 139 140</t>
  </si>
  <si>
    <t>arnaud.contet(AT)telia.com</t>
  </si>
  <si>
    <t>Ulf H</t>
  </si>
  <si>
    <t>Version 2016-09-30</t>
  </si>
  <si>
    <t>CBT</t>
  </si>
  <si>
    <t>Muntligt radioprov + 2 skriftliga</t>
  </si>
  <si>
    <t>VFRC-muntligt</t>
  </si>
  <si>
    <t>Tenta + möjlighet till språkprov</t>
  </si>
  <si>
    <t>Kristianstad Flygklubb    -  Teorischema  för 2017/2018</t>
  </si>
  <si>
    <t>Per</t>
  </si>
  <si>
    <t>NAV</t>
  </si>
  <si>
    <t>FPP</t>
  </si>
  <si>
    <t>U&amp;P</t>
  </si>
  <si>
    <t>Nytt utbildningsår 2018-2019</t>
  </si>
  <si>
    <t>Hemlektion CBT</t>
  </si>
  <si>
    <t>Navigation</t>
  </si>
  <si>
    <t>Per Fornander</t>
  </si>
  <si>
    <t>Flight Performance and Planning</t>
  </si>
  <si>
    <t>TBD</t>
  </si>
  <si>
    <t>17-18.30</t>
  </si>
  <si>
    <t>Eslöv-PPL</t>
  </si>
  <si>
    <t>omattsson@yahoo.se</t>
  </si>
  <si>
    <t>anders.tronnberg@gmail.com</t>
  </si>
  <si>
    <t>arnaud.contet@telia.com</t>
  </si>
  <si>
    <t>lars.a.petersson@hotmail.com</t>
  </si>
  <si>
    <t>perfornander@hotmail.com</t>
  </si>
  <si>
    <t>ulf.krfk@gmail.com</t>
  </si>
  <si>
    <t>VFR Communications  - Radiotelefoni</t>
  </si>
  <si>
    <t>Principles of Flight  - Flygningens grundprinciper</t>
  </si>
  <si>
    <t>Aircraft General Knowledge  - Luftfartyg generellt</t>
  </si>
  <si>
    <t>Block 1</t>
  </si>
  <si>
    <t>Block 2</t>
  </si>
  <si>
    <t>Block 3</t>
  </si>
  <si>
    <t>Block 4</t>
  </si>
  <si>
    <t>KRFK - Närvarolista 2017/2018</t>
  </si>
  <si>
    <t>Version 2017-08-30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</si>
</sst>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10"/>
        <bgColor indexed="49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 tint="-0.14999847407452621"/>
        <bgColor indexed="49"/>
      </patternFill>
    </fill>
    <fill>
      <patternFill patternType="solid">
        <fgColor rgb="FF00FF00"/>
        <bgColor indexed="4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00FF00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/>
  </cellStyleXfs>
  <cellXfs count="306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1" xfId="0" applyFont="1" applyFill="1" applyBorder="1" applyAlignment="1">
      <alignment horizontal="left" vertical="center"/>
    </xf>
    <xf numFmtId="21" fontId="0" fillId="0" borderId="1" xfId="0" applyNumberFormat="1" applyFont="1" applyBorder="1" applyAlignment="1">
      <alignment horizontal="left" vertical="center"/>
    </xf>
    <xf numFmtId="21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/>
    <xf numFmtId="0" fontId="0" fillId="2" borderId="2" xfId="0" applyFont="1" applyFill="1" applyBorder="1"/>
    <xf numFmtId="21" fontId="0" fillId="0" borderId="1" xfId="0" applyNumberFormat="1" applyFont="1" applyBorder="1"/>
    <xf numFmtId="21" fontId="0" fillId="2" borderId="1" xfId="0" applyNumberFormat="1" applyFont="1" applyFill="1" applyBorder="1"/>
    <xf numFmtId="21" fontId="0" fillId="3" borderId="1" xfId="0" applyNumberFormat="1" applyFont="1" applyFill="1" applyBorder="1"/>
    <xf numFmtId="21" fontId="0" fillId="2" borderId="3" xfId="0" applyNumberFormat="1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21" fontId="0" fillId="4" borderId="1" xfId="0" applyNumberFormat="1" applyFont="1" applyFill="1" applyBorder="1"/>
    <xf numFmtId="21" fontId="3" fillId="5" borderId="4" xfId="0" applyNumberFormat="1" applyFont="1" applyFill="1" applyBorder="1" applyAlignment="1">
      <alignment horizontal="center"/>
    </xf>
    <xf numFmtId="21" fontId="3" fillId="6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21" fontId="0" fillId="0" borderId="1" xfId="0" applyNumberFormat="1" applyBorder="1" applyAlignment="1">
      <alignment horizontal="left" vertical="center"/>
    </xf>
    <xf numFmtId="0" fontId="2" fillId="8" borderId="5" xfId="0" applyFont="1" applyFill="1" applyBorder="1"/>
    <xf numFmtId="0" fontId="2" fillId="8" borderId="6" xfId="0" applyFont="1" applyFill="1" applyBorder="1"/>
    <xf numFmtId="0" fontId="2" fillId="8" borderId="7" xfId="0" applyFont="1" applyFill="1" applyBorder="1"/>
    <xf numFmtId="0" fontId="0" fillId="4" borderId="8" xfId="0" applyFont="1" applyFill="1" applyBorder="1"/>
    <xf numFmtId="21" fontId="3" fillId="5" borderId="2" xfId="0" applyNumberFormat="1" applyFont="1" applyFill="1" applyBorder="1" applyAlignment="1">
      <alignment horizontal="left"/>
    </xf>
    <xf numFmtId="21" fontId="3" fillId="6" borderId="2" xfId="0" applyNumberFormat="1" applyFont="1" applyFill="1" applyBorder="1" applyAlignment="1">
      <alignment horizontal="left"/>
    </xf>
    <xf numFmtId="0" fontId="0" fillId="0" borderId="0" xfId="0" applyAlignment="1">
      <alignment textRotation="90"/>
    </xf>
    <xf numFmtId="0" fontId="0" fillId="9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2" borderId="2" xfId="0" applyFont="1" applyFill="1" applyBorder="1" applyAlignment="1">
      <alignment horizontal="left" vertical="center"/>
    </xf>
    <xf numFmtId="21" fontId="0" fillId="0" borderId="2" xfId="0" applyNumberFormat="1" applyFont="1" applyBorder="1" applyAlignment="1">
      <alignment horizontal="left" vertical="center"/>
    </xf>
    <xf numFmtId="21" fontId="0" fillId="2" borderId="2" xfId="0" applyNumberFormat="1" applyFont="1" applyFill="1" applyBorder="1" applyAlignment="1">
      <alignment horizontal="left" vertical="center"/>
    </xf>
    <xf numFmtId="21" fontId="0" fillId="0" borderId="2" xfId="0" applyNumberFormat="1" applyFont="1" applyBorder="1"/>
    <xf numFmtId="21" fontId="0" fillId="2" borderId="2" xfId="0" applyNumberFormat="1" applyFont="1" applyFill="1" applyBorder="1"/>
    <xf numFmtId="21" fontId="0" fillId="3" borderId="2" xfId="0" applyNumberFormat="1" applyFont="1" applyFill="1" applyBorder="1"/>
    <xf numFmtId="21" fontId="0" fillId="4" borderId="2" xfId="0" applyNumberFormat="1" applyFont="1" applyFill="1" applyBorder="1"/>
    <xf numFmtId="21" fontId="0" fillId="2" borderId="12" xfId="0" applyNumberFormat="1" applyFont="1" applyFill="1" applyBorder="1"/>
    <xf numFmtId="0" fontId="0" fillId="4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4" fontId="0" fillId="0" borderId="21" xfId="0" applyNumberFormat="1" applyBorder="1"/>
    <xf numFmtId="0" fontId="2" fillId="8" borderId="23" xfId="0" applyFont="1" applyFill="1" applyBorder="1"/>
    <xf numFmtId="14" fontId="0" fillId="2" borderId="24" xfId="0" applyNumberFormat="1" applyFill="1" applyBorder="1" applyAlignment="1">
      <alignment vertical="center"/>
    </xf>
    <xf numFmtId="14" fontId="0" fillId="0" borderId="24" xfId="0" applyNumberForma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14" fontId="0" fillId="2" borderId="24" xfId="0" applyNumberFormat="1" applyFont="1" applyFill="1" applyBorder="1" applyAlignment="1">
      <alignment vertical="center"/>
    </xf>
    <xf numFmtId="14" fontId="0" fillId="4" borderId="24" xfId="0" applyNumberFormat="1" applyFill="1" applyBorder="1" applyAlignment="1">
      <alignment vertical="center"/>
    </xf>
    <xf numFmtId="0" fontId="2" fillId="8" borderId="25" xfId="0" applyFont="1" applyFill="1" applyBorder="1"/>
    <xf numFmtId="14" fontId="0" fillId="2" borderId="26" xfId="0" applyNumberFormat="1" applyFill="1" applyBorder="1" applyAlignment="1">
      <alignment vertical="center"/>
    </xf>
    <xf numFmtId="14" fontId="0" fillId="0" borderId="26" xfId="0" applyNumberFormat="1" applyBorder="1" applyAlignment="1">
      <alignment vertical="center"/>
    </xf>
    <xf numFmtId="14" fontId="0" fillId="0" borderId="26" xfId="0" applyNumberFormat="1" applyFont="1" applyBorder="1" applyAlignment="1">
      <alignment vertical="center"/>
    </xf>
    <xf numFmtId="14" fontId="0" fillId="2" borderId="26" xfId="0" applyNumberFormat="1" applyFont="1" applyFill="1" applyBorder="1" applyAlignment="1">
      <alignment vertical="center"/>
    </xf>
    <xf numFmtId="14" fontId="0" fillId="6" borderId="26" xfId="0" applyNumberFormat="1" applyFill="1" applyBorder="1" applyAlignment="1">
      <alignment vertical="center"/>
    </xf>
    <xf numFmtId="14" fontId="0" fillId="4" borderId="26" xfId="0" applyNumberFormat="1" applyFill="1" applyBorder="1" applyAlignment="1">
      <alignment vertical="center"/>
    </xf>
    <xf numFmtId="14" fontId="0" fillId="5" borderId="26" xfId="0" applyNumberFormat="1" applyFill="1" applyBorder="1" applyAlignment="1">
      <alignment vertical="center"/>
    </xf>
    <xf numFmtId="14" fontId="0" fillId="6" borderId="24" xfId="0" applyNumberFormat="1" applyFill="1" applyBorder="1" applyAlignment="1">
      <alignment vertical="center"/>
    </xf>
    <xf numFmtId="14" fontId="0" fillId="5" borderId="24" xfId="0" applyNumberFormat="1" applyFill="1" applyBorder="1" applyAlignment="1">
      <alignment vertical="center"/>
    </xf>
    <xf numFmtId="0" fontId="3" fillId="7" borderId="26" xfId="0" applyFont="1" applyFill="1" applyBorder="1" applyAlignment="1">
      <alignment horizontal="left"/>
    </xf>
    <xf numFmtId="14" fontId="0" fillId="2" borderId="0" xfId="0" applyNumberFormat="1" applyFill="1" applyBorder="1" applyAlignment="1">
      <alignment vertical="center" textRotation="90"/>
    </xf>
    <xf numFmtId="0" fontId="0" fillId="9" borderId="27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0" xfId="0" applyFont="1" applyAlignment="1">
      <alignment textRotation="90"/>
    </xf>
    <xf numFmtId="0" fontId="3" fillId="0" borderId="0" xfId="0" applyFont="1"/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0" fontId="0" fillId="3" borderId="14" xfId="0" applyFont="1" applyFill="1" applyBorder="1" applyAlignment="1"/>
    <xf numFmtId="0" fontId="0" fillId="0" borderId="14" xfId="0" applyBorder="1" applyAlignment="1"/>
    <xf numFmtId="0" fontId="0" fillId="0" borderId="14" xfId="0" applyFont="1" applyBorder="1" applyAlignment="1">
      <alignment wrapText="1"/>
    </xf>
    <xf numFmtId="0" fontId="3" fillId="7" borderId="14" xfId="0" applyFont="1" applyFill="1" applyBorder="1" applyAlignment="1">
      <alignment horizontal="center"/>
    </xf>
    <xf numFmtId="21" fontId="3" fillId="6" borderId="14" xfId="0" applyNumberFormat="1" applyFont="1" applyFill="1" applyBorder="1" applyAlignment="1">
      <alignment horizontal="center"/>
    </xf>
    <xf numFmtId="0" fontId="0" fillId="4" borderId="14" xfId="0" applyFill="1" applyBorder="1" applyAlignment="1"/>
    <xf numFmtId="0" fontId="0" fillId="4" borderId="14" xfId="0" applyFont="1" applyFill="1" applyBorder="1" applyAlignment="1"/>
    <xf numFmtId="21" fontId="3" fillId="5" borderId="14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2" fillId="8" borderId="15" xfId="0" applyFont="1" applyFill="1" applyBorder="1" applyAlignment="1"/>
    <xf numFmtId="0" fontId="2" fillId="8" borderId="16" xfId="0" applyFont="1" applyFill="1" applyBorder="1" applyAlignment="1"/>
    <xf numFmtId="0" fontId="3" fillId="2" borderId="17" xfId="0" applyFont="1" applyFill="1" applyBorder="1" applyAlignment="1">
      <alignment horizontal="center"/>
    </xf>
    <xf numFmtId="0" fontId="0" fillId="0" borderId="17" xfId="0" applyFont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0" fontId="0" fillId="3" borderId="17" xfId="0" applyFont="1" applyFill="1" applyBorder="1" applyAlignment="1"/>
    <xf numFmtId="0" fontId="3" fillId="7" borderId="17" xfId="0" applyFont="1" applyFill="1" applyBorder="1" applyAlignment="1">
      <alignment horizontal="center"/>
    </xf>
    <xf numFmtId="21" fontId="3" fillId="6" borderId="17" xfId="0" applyNumberFormat="1" applyFont="1" applyFill="1" applyBorder="1" applyAlignment="1">
      <alignment horizontal="center"/>
    </xf>
    <xf numFmtId="0" fontId="0" fillId="4" borderId="17" xfId="0" applyFill="1" applyBorder="1" applyAlignment="1"/>
    <xf numFmtId="21" fontId="3" fillId="5" borderId="17" xfId="0" applyNumberFormat="1" applyFont="1" applyFill="1" applyBorder="1" applyAlignment="1">
      <alignment horizontal="center"/>
    </xf>
    <xf numFmtId="0" fontId="0" fillId="2" borderId="17" xfId="0" applyFill="1" applyBorder="1" applyAlignment="1"/>
    <xf numFmtId="0" fontId="0" fillId="4" borderId="18" xfId="0" applyFont="1" applyFill="1" applyBorder="1" applyAlignment="1"/>
    <xf numFmtId="0" fontId="0" fillId="4" borderId="19" xfId="0" applyFont="1" applyFill="1" applyBorder="1" applyAlignment="1"/>
    <xf numFmtId="0" fontId="7" fillId="0" borderId="0" xfId="0" applyFont="1"/>
    <xf numFmtId="0" fontId="8" fillId="0" borderId="2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9" borderId="33" xfId="0" applyFont="1" applyFill="1" applyBorder="1" applyAlignment="1">
      <alignment horizontal="left" vertical="center"/>
    </xf>
    <xf numFmtId="0" fontId="0" fillId="9" borderId="34" xfId="0" applyFont="1" applyFill="1" applyBorder="1" applyAlignment="1">
      <alignment horizontal="left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10" borderId="0" xfId="0" applyFont="1" applyFill="1" applyAlignment="1">
      <alignment textRotation="90"/>
    </xf>
    <xf numFmtId="0" fontId="0" fillId="0" borderId="1" xfId="0" applyFont="1" applyBorder="1" applyAlignment="1">
      <alignment vertical="center"/>
    </xf>
    <xf numFmtId="14" fontId="0" fillId="2" borderId="24" xfId="0" applyNumberForma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21" fontId="3" fillId="6" borderId="12" xfId="0" applyNumberFormat="1" applyFont="1" applyFill="1" applyBorder="1" applyAlignment="1">
      <alignment horizontal="left"/>
    </xf>
    <xf numFmtId="21" fontId="9" fillId="12" borderId="18" xfId="0" applyNumberFormat="1" applyFont="1" applyFill="1" applyBorder="1" applyAlignment="1">
      <alignment horizontal="left"/>
    </xf>
    <xf numFmtId="0" fontId="0" fillId="9" borderId="9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2" xfId="0" applyFont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 wrapText="1"/>
    </xf>
    <xf numFmtId="21" fontId="3" fillId="6" borderId="4" xfId="0" applyNumberFormat="1" applyFont="1" applyFill="1" applyBorder="1" applyAlignment="1">
      <alignment horizontal="left"/>
    </xf>
    <xf numFmtId="21" fontId="3" fillId="6" borderId="45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21" fontId="0" fillId="0" borderId="1" xfId="0" applyNumberFormat="1" applyFont="1" applyBorder="1" applyAlignment="1">
      <alignment horizontal="left"/>
    </xf>
    <xf numFmtId="21" fontId="0" fillId="3" borderId="1" xfId="0" applyNumberFormat="1" applyFont="1" applyFill="1" applyBorder="1" applyAlignment="1">
      <alignment horizontal="left"/>
    </xf>
    <xf numFmtId="0" fontId="0" fillId="9" borderId="5" xfId="0" applyFont="1" applyFill="1" applyBorder="1" applyAlignment="1">
      <alignment horizontal="left" vertical="center"/>
    </xf>
    <xf numFmtId="0" fontId="0" fillId="9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14" fontId="0" fillId="0" borderId="41" xfId="0" applyNumberFormat="1" applyBorder="1" applyAlignment="1">
      <alignment horizontal="center" vertical="center"/>
    </xf>
    <xf numFmtId="14" fontId="0" fillId="13" borderId="24" xfId="0" applyNumberFormat="1" applyFill="1" applyBorder="1" applyAlignment="1">
      <alignment horizontal="center" vertical="center"/>
    </xf>
    <xf numFmtId="14" fontId="0" fillId="6" borderId="41" xfId="0" applyNumberFormat="1" applyFill="1" applyBorder="1" applyAlignment="1">
      <alignment horizontal="center" vertical="center"/>
    </xf>
    <xf numFmtId="14" fontId="10" fillId="12" borderId="51" xfId="0" applyNumberFormat="1" applyFont="1" applyFill="1" applyBorder="1" applyAlignment="1">
      <alignment horizontal="center" vertical="center"/>
    </xf>
    <xf numFmtId="21" fontId="3" fillId="6" borderId="52" xfId="0" applyNumberFormat="1" applyFont="1" applyFill="1" applyBorder="1" applyAlignment="1">
      <alignment horizontal="left"/>
    </xf>
    <xf numFmtId="21" fontId="3" fillId="6" borderId="53" xfId="0" applyNumberFormat="1" applyFont="1" applyFill="1" applyBorder="1" applyAlignment="1">
      <alignment horizontal="left"/>
    </xf>
    <xf numFmtId="21" fontId="9" fillId="12" borderId="19" xfId="0" applyNumberFormat="1" applyFont="1" applyFill="1" applyBorder="1" applyAlignment="1">
      <alignment horizontal="left"/>
    </xf>
    <xf numFmtId="14" fontId="0" fillId="11" borderId="31" xfId="0" applyNumberFormat="1" applyFill="1" applyBorder="1" applyAlignment="1">
      <alignment horizontal="center" vertical="center"/>
    </xf>
    <xf numFmtId="21" fontId="0" fillId="11" borderId="11" xfId="0" applyNumberFormat="1" applyFont="1" applyFill="1" applyBorder="1" applyAlignment="1">
      <alignment horizontal="left" vertical="center"/>
    </xf>
    <xf numFmtId="0" fontId="0" fillId="11" borderId="71" xfId="0" applyFont="1" applyFill="1" applyBorder="1" applyAlignment="1">
      <alignment horizontal="left" wrapText="1"/>
    </xf>
    <xf numFmtId="14" fontId="0" fillId="14" borderId="41" xfId="0" applyNumberFormat="1" applyFill="1" applyBorder="1" applyAlignment="1">
      <alignment horizontal="center" vertical="center"/>
    </xf>
    <xf numFmtId="21" fontId="0" fillId="14" borderId="3" xfId="0" applyNumberFormat="1" applyFont="1" applyFill="1" applyBorder="1" applyAlignment="1">
      <alignment horizontal="left" vertical="center"/>
    </xf>
    <xf numFmtId="0" fontId="0" fillId="14" borderId="46" xfId="0" applyFont="1" applyFill="1" applyBorder="1" applyAlignment="1">
      <alignment horizontal="left" wrapText="1"/>
    </xf>
    <xf numFmtId="0" fontId="8" fillId="0" borderId="0" xfId="0" applyFont="1"/>
    <xf numFmtId="21" fontId="0" fillId="14" borderId="1" xfId="0" applyNumberFormat="1" applyFont="1" applyFill="1" applyBorder="1" applyAlignment="1">
      <alignment horizontal="left" vertical="center"/>
    </xf>
    <xf numFmtId="0" fontId="0" fillId="14" borderId="42" xfId="0" applyFont="1" applyFill="1" applyBorder="1" applyAlignment="1">
      <alignment horizontal="left" wrapText="1"/>
    </xf>
    <xf numFmtId="16" fontId="0" fillId="11" borderId="11" xfId="0" quotePrefix="1" applyNumberFormat="1" applyFont="1" applyFill="1" applyBorder="1" applyAlignment="1">
      <alignment horizontal="left" vertical="center"/>
    </xf>
    <xf numFmtId="14" fontId="0" fillId="11" borderId="24" xfId="0" applyNumberFormat="1" applyFill="1" applyBorder="1" applyAlignment="1">
      <alignment horizontal="center" vertical="center"/>
    </xf>
    <xf numFmtId="0" fontId="3" fillId="0" borderId="14" xfId="0" applyFont="1" applyBorder="1"/>
    <xf numFmtId="21" fontId="3" fillId="16" borderId="45" xfId="0" applyNumberFormat="1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4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4" fillId="0" borderId="0" xfId="2"/>
    <xf numFmtId="0" fontId="14" fillId="0" borderId="0" xfId="2" applyFont="1"/>
    <xf numFmtId="0" fontId="8" fillId="0" borderId="0" xfId="2" applyFont="1"/>
    <xf numFmtId="0" fontId="13" fillId="0" borderId="0" xfId="2" applyFont="1"/>
    <xf numFmtId="0" fontId="7" fillId="0" borderId="0" xfId="2" applyFont="1"/>
    <xf numFmtId="0" fontId="13" fillId="0" borderId="0" xfId="2" applyFont="1" applyAlignment="1">
      <alignment horizontal="left" vertical="center"/>
    </xf>
    <xf numFmtId="0" fontId="2" fillId="8" borderId="75" xfId="2" applyFont="1" applyFill="1" applyBorder="1" applyAlignment="1">
      <alignment horizontal="center" vertical="center"/>
    </xf>
    <xf numFmtId="0" fontId="2" fillId="8" borderId="72" xfId="2" applyFont="1" applyFill="1" applyBorder="1" applyAlignment="1">
      <alignment horizontal="center" vertical="center"/>
    </xf>
    <xf numFmtId="0" fontId="2" fillId="8" borderId="74" xfId="2" applyFont="1" applyFill="1" applyBorder="1" applyAlignment="1">
      <alignment horizontal="center" vertical="center"/>
    </xf>
    <xf numFmtId="0" fontId="11" fillId="15" borderId="18" xfId="2" applyFont="1" applyFill="1" applyBorder="1" applyAlignment="1">
      <alignment horizontal="center" vertical="center" wrapText="1"/>
    </xf>
    <xf numFmtId="0" fontId="11" fillId="15" borderId="22" xfId="2" applyFont="1" applyFill="1" applyBorder="1" applyAlignment="1">
      <alignment horizontal="center" vertical="center" wrapText="1"/>
    </xf>
    <xf numFmtId="0" fontId="11" fillId="15" borderId="30" xfId="2" applyFont="1" applyFill="1" applyBorder="1" applyAlignment="1">
      <alignment horizontal="right" vertical="center"/>
    </xf>
    <xf numFmtId="0" fontId="12" fillId="15" borderId="20" xfId="2" applyFont="1" applyFill="1" applyBorder="1" applyAlignment="1">
      <alignment horizontal="center" vertical="center"/>
    </xf>
    <xf numFmtId="0" fontId="11" fillId="15" borderId="73" xfId="2" applyFont="1" applyFill="1" applyBorder="1" applyAlignment="1">
      <alignment horizontal="right" vertical="center"/>
    </xf>
    <xf numFmtId="0" fontId="1" fillId="0" borderId="0" xfId="2" applyFont="1"/>
    <xf numFmtId="0" fontId="14" fillId="0" borderId="42" xfId="2" applyFont="1" applyBorder="1" applyAlignment="1">
      <alignment horizontal="center"/>
    </xf>
    <xf numFmtId="0" fontId="14" fillId="2" borderId="42" xfId="2" applyFont="1" applyFill="1" applyBorder="1" applyAlignment="1">
      <alignment horizontal="center"/>
    </xf>
    <xf numFmtId="0" fontId="14" fillId="2" borderId="42" xfId="2" applyFont="1" applyFill="1" applyBorder="1" applyAlignment="1">
      <alignment horizontal="center" wrapText="1"/>
    </xf>
    <xf numFmtId="0" fontId="14" fillId="14" borderId="46" xfId="2" applyFont="1" applyFill="1" applyBorder="1" applyAlignment="1">
      <alignment horizontal="center" wrapText="1"/>
    </xf>
    <xf numFmtId="0" fontId="14" fillId="11" borderId="71" xfId="2" applyFont="1" applyFill="1" applyBorder="1" applyAlignment="1">
      <alignment horizontal="center" wrapText="1"/>
    </xf>
    <xf numFmtId="0" fontId="14" fillId="14" borderId="42" xfId="2" applyFont="1" applyFill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2" applyFont="1"/>
    <xf numFmtId="21" fontId="14" fillId="16" borderId="45" xfId="2" applyNumberFormat="1" applyFont="1" applyFill="1" applyBorder="1" applyAlignment="1">
      <alignment horizontal="center"/>
    </xf>
    <xf numFmtId="21" fontId="14" fillId="6" borderId="45" xfId="2" applyNumberFormat="1" applyFont="1" applyFill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6" fillId="2" borderId="42" xfId="2" applyFont="1" applyFill="1" applyBorder="1" applyAlignment="1">
      <alignment horizontal="center"/>
    </xf>
    <xf numFmtId="0" fontId="16" fillId="0" borderId="42" xfId="2" applyFont="1" applyBorder="1" applyAlignment="1">
      <alignment horizontal="center"/>
    </xf>
    <xf numFmtId="0" fontId="17" fillId="15" borderId="18" xfId="2" applyFont="1" applyFill="1" applyBorder="1" applyAlignment="1">
      <alignment horizontal="center" vertical="center" wrapText="1"/>
    </xf>
    <xf numFmtId="2" fontId="0" fillId="2" borderId="26" xfId="0" applyNumberFormat="1" applyFont="1" applyFill="1" applyBorder="1" applyAlignment="1">
      <alignment horizontal="center" vertical="center"/>
    </xf>
    <xf numFmtId="2" fontId="0" fillId="14" borderId="26" xfId="0" applyNumberFormat="1" applyFont="1" applyFill="1" applyBorder="1" applyAlignment="1">
      <alignment horizontal="center" vertical="center"/>
    </xf>
    <xf numFmtId="2" fontId="0" fillId="17" borderId="26" xfId="0" applyNumberFormat="1" applyFont="1" applyFill="1" applyBorder="1" applyAlignment="1">
      <alignment horizontal="center" vertical="center"/>
    </xf>
    <xf numFmtId="2" fontId="0" fillId="11" borderId="26" xfId="0" applyNumberFormat="1" applyFont="1" applyFill="1" applyBorder="1" applyAlignment="1">
      <alignment horizontal="center" vertical="center"/>
    </xf>
    <xf numFmtId="2" fontId="0" fillId="18" borderId="26" xfId="0" applyNumberFormat="1" applyFont="1" applyFill="1" applyBorder="1" applyAlignment="1">
      <alignment horizontal="center" vertical="center"/>
    </xf>
    <xf numFmtId="21" fontId="3" fillId="13" borderId="2" xfId="0" applyNumberFormat="1" applyFont="1" applyFill="1" applyBorder="1" applyAlignment="1">
      <alignment horizontal="left"/>
    </xf>
    <xf numFmtId="21" fontId="3" fillId="13" borderId="4" xfId="0" applyNumberFormat="1" applyFont="1" applyFill="1" applyBorder="1" applyAlignment="1">
      <alignment horizontal="left"/>
    </xf>
    <xf numFmtId="21" fontId="3" fillId="13" borderId="45" xfId="0" applyNumberFormat="1" applyFont="1" applyFill="1" applyBorder="1" applyAlignment="1">
      <alignment horizontal="left"/>
    </xf>
    <xf numFmtId="0" fontId="13" fillId="0" borderId="0" xfId="0" applyFont="1" applyFill="1"/>
    <xf numFmtId="0" fontId="0" fillId="0" borderId="0" xfId="0" applyFill="1"/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21" fontId="0" fillId="19" borderId="11" xfId="0" applyNumberFormat="1" applyFont="1" applyFill="1" applyBorder="1" applyAlignment="1">
      <alignment horizontal="left" vertical="center"/>
    </xf>
    <xf numFmtId="21" fontId="13" fillId="19" borderId="11" xfId="0" applyNumberFormat="1" applyFont="1" applyFill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21" fontId="13" fillId="11" borderId="11" xfId="0" applyNumberFormat="1" applyFont="1" applyFill="1" applyBorder="1" applyAlignment="1">
      <alignment horizontal="left" vertical="center"/>
    </xf>
    <xf numFmtId="0" fontId="0" fillId="20" borderId="42" xfId="0" applyFont="1" applyFill="1" applyBorder="1" applyAlignment="1">
      <alignment horizontal="left"/>
    </xf>
    <xf numFmtId="0" fontId="0" fillId="11" borderId="42" xfId="0" applyFont="1" applyFill="1" applyBorder="1" applyAlignment="1">
      <alignment horizontal="left" wrapText="1"/>
    </xf>
    <xf numFmtId="0" fontId="0" fillId="11" borderId="42" xfId="0" applyFont="1" applyFill="1" applyBorder="1" applyAlignment="1">
      <alignment horizontal="left"/>
    </xf>
    <xf numFmtId="21" fontId="3" fillId="21" borderId="45" xfId="0" applyNumberFormat="1" applyFont="1" applyFill="1" applyBorder="1" applyAlignment="1">
      <alignment horizontal="left"/>
    </xf>
    <xf numFmtId="21" fontId="0" fillId="3" borderId="1" xfId="0" applyNumberFormat="1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2" fontId="0" fillId="14" borderId="26" xfId="0" applyNumberFormat="1" applyFont="1" applyFill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14" fillId="0" borderId="0" xfId="2" applyAlignment="1">
      <alignment horizontal="left" vertical="center"/>
    </xf>
    <xf numFmtId="0" fontId="18" fillId="0" borderId="86" xfId="0" applyFont="1" applyBorder="1" applyAlignment="1">
      <alignment horizontal="center" vertical="center" textRotation="90"/>
    </xf>
    <xf numFmtId="0" fontId="18" fillId="0" borderId="82" xfId="0" applyFont="1" applyBorder="1" applyAlignment="1">
      <alignment horizontal="center" vertical="center" textRotation="90"/>
    </xf>
    <xf numFmtId="0" fontId="18" fillId="0" borderId="65" xfId="0" applyFont="1" applyBorder="1" applyAlignment="1">
      <alignment horizontal="center" vertical="center" textRotation="90"/>
    </xf>
    <xf numFmtId="0" fontId="18" fillId="0" borderId="83" xfId="0" applyFont="1" applyBorder="1" applyAlignment="1">
      <alignment horizontal="center" vertical="center" textRotation="90"/>
    </xf>
    <xf numFmtId="0" fontId="18" fillId="0" borderId="84" xfId="0" applyFont="1" applyBorder="1" applyAlignment="1">
      <alignment horizontal="center" vertical="center" textRotation="90"/>
    </xf>
    <xf numFmtId="0" fontId="18" fillId="0" borderId="85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9" borderId="14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left" vertical="center"/>
    </xf>
    <xf numFmtId="0" fontId="0" fillId="9" borderId="56" xfId="0" applyFont="1" applyFill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0" fillId="9" borderId="23" xfId="0" applyFont="1" applyFill="1" applyBorder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/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55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61" xfId="0" applyFont="1" applyBorder="1" applyAlignment="1"/>
    <xf numFmtId="0" fontId="0" fillId="0" borderId="42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7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9" borderId="67" xfId="0" applyFont="1" applyFill="1" applyBorder="1" applyAlignment="1">
      <alignment vertical="center"/>
    </xf>
    <xf numFmtId="0" fontId="0" fillId="9" borderId="68" xfId="0" applyFont="1" applyFill="1" applyBorder="1" applyAlignment="1">
      <alignment vertical="center"/>
    </xf>
    <xf numFmtId="0" fontId="8" fillId="0" borderId="61" xfId="0" applyFont="1" applyBorder="1" applyAlignment="1"/>
    <xf numFmtId="0" fontId="8" fillId="0" borderId="42" xfId="0" applyFont="1" applyBorder="1" applyAlignment="1"/>
    <xf numFmtId="0" fontId="4" fillId="0" borderId="14" xfId="1" applyBorder="1" applyAlignment="1">
      <alignment vertical="center" wrapText="1"/>
    </xf>
    <xf numFmtId="14" fontId="0" fillId="0" borderId="24" xfId="0" applyNumberForma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14" fontId="0" fillId="0" borderId="49" xfId="0" applyNumberForma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9" borderId="70" xfId="0" applyFill="1" applyBorder="1" applyAlignment="1">
      <alignment vertical="center"/>
    </xf>
    <xf numFmtId="0" fontId="0" fillId="9" borderId="70" xfId="0" applyFont="1" applyFill="1" applyBorder="1" applyAlignment="1">
      <alignment vertical="center"/>
    </xf>
    <xf numFmtId="3" fontId="0" fillId="0" borderId="14" xfId="0" quotePrefix="1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0" fontId="0" fillId="9" borderId="66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9" xfId="0" applyBorder="1" applyAlignment="1">
      <alignment horizontal="left" vertical="center" wrapText="1"/>
    </xf>
    <xf numFmtId="14" fontId="0" fillId="4" borderId="41" xfId="0" applyNumberFormat="1" applyFill="1" applyBorder="1" applyAlignment="1">
      <alignment vertical="center"/>
    </xf>
    <xf numFmtId="14" fontId="0" fillId="4" borderId="32" xfId="0" applyNumberFormat="1" applyFill="1" applyBorder="1" applyAlignment="1">
      <alignment vertical="center"/>
    </xf>
    <xf numFmtId="0" fontId="0" fillId="9" borderId="66" xfId="0" applyFont="1" applyFill="1" applyBorder="1" applyAlignment="1">
      <alignment horizontal="left" vertical="center"/>
    </xf>
    <xf numFmtId="14" fontId="0" fillId="0" borderId="41" xfId="0" applyNumberFormat="1" applyBorder="1" applyAlignment="1">
      <alignment vertical="center"/>
    </xf>
    <xf numFmtId="0" fontId="0" fillId="0" borderId="39" xfId="0" applyBorder="1" applyAlignment="1"/>
    <xf numFmtId="0" fontId="8" fillId="0" borderId="1" xfId="0" applyFont="1" applyBorder="1" applyAlignment="1">
      <alignment vertical="center"/>
    </xf>
    <xf numFmtId="14" fontId="0" fillId="0" borderId="26" xfId="0" applyNumberFormat="1" applyBorder="1" applyAlignment="1">
      <alignment vertical="center"/>
    </xf>
    <xf numFmtId="14" fontId="0" fillId="0" borderId="26" xfId="0" applyNumberFormat="1" applyFont="1" applyBorder="1" applyAlignment="1">
      <alignment vertical="center"/>
    </xf>
    <xf numFmtId="14" fontId="0" fillId="4" borderId="40" xfId="0" applyNumberFormat="1" applyFill="1" applyBorder="1" applyAlignment="1">
      <alignment vertical="center"/>
    </xf>
    <xf numFmtId="14" fontId="0" fillId="4" borderId="30" xfId="0" applyNumberFormat="1" applyFill="1" applyBorder="1" applyAlignment="1">
      <alignment vertical="center"/>
    </xf>
    <xf numFmtId="14" fontId="0" fillId="0" borderId="40" xfId="0" applyNumberFormat="1" applyBorder="1" applyAlignment="1">
      <alignment vertical="center"/>
    </xf>
    <xf numFmtId="0" fontId="0" fillId="0" borderId="38" xfId="0" applyBorder="1" applyAlignment="1"/>
    <xf numFmtId="14" fontId="0" fillId="2" borderId="26" xfId="0" applyNumberFormat="1" applyFill="1" applyBorder="1" applyAlignment="1">
      <alignment vertical="center"/>
    </xf>
    <xf numFmtId="14" fontId="0" fillId="2" borderId="26" xfId="0" applyNumberFormat="1" applyFont="1" applyFill="1" applyBorder="1" applyAlignment="1">
      <alignment vertical="center"/>
    </xf>
    <xf numFmtId="14" fontId="0" fillId="2" borderId="24" xfId="0" applyNumberFormat="1" applyFill="1" applyBorder="1" applyAlignment="1">
      <alignment vertical="center"/>
    </xf>
    <xf numFmtId="14" fontId="0" fillId="2" borderId="24" xfId="0" applyNumberFormat="1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57" xfId="0" applyFont="1" applyBorder="1" applyAlignment="1">
      <alignment vertical="center" wrapText="1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attsson@yahoo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rikteam96@hot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per.von.mentzer@elfa.com" TargetMode="External"/><Relationship Id="rId1" Type="http://schemas.openxmlformats.org/officeDocument/2006/relationships/hyperlink" Target="mailto:chrand89@outlook.com" TargetMode="External"/><Relationship Id="rId6" Type="http://schemas.openxmlformats.org/officeDocument/2006/relationships/hyperlink" Target="mailto:iedmark@hotmail.com" TargetMode="External"/><Relationship Id="rId5" Type="http://schemas.openxmlformats.org/officeDocument/2006/relationships/hyperlink" Target="mailto:hosseinnikfarid@yahoo.com" TargetMode="External"/><Relationship Id="rId4" Type="http://schemas.openxmlformats.org/officeDocument/2006/relationships/hyperlink" Target="mailto:poul@kluvhul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zoomScale="120" zoomScaleNormal="120" zoomScaleSheetLayoutView="110" workbookViewId="0">
      <selection activeCell="B2" sqref="B2"/>
    </sheetView>
  </sheetViews>
  <sheetFormatPr defaultColWidth="11.59765625" defaultRowHeight="12.75" x14ac:dyDescent="0.35"/>
  <cols>
    <col min="1" max="1" width="6.265625" style="152" customWidth="1"/>
    <col min="2" max="2" width="8.86328125" customWidth="1"/>
    <col min="3" max="3" width="14.265625" customWidth="1"/>
    <col min="4" max="4" width="12.3984375" customWidth="1"/>
    <col min="5" max="5" width="17.1328125" customWidth="1"/>
    <col min="6" max="6" width="8.59765625" customWidth="1"/>
    <col min="7" max="7" width="27.86328125" customWidth="1"/>
    <col min="8" max="8" width="14" style="145" customWidth="1"/>
    <col min="9" max="9" width="6.73046875" style="1" customWidth="1"/>
    <col min="10" max="10" width="34.3984375" customWidth="1"/>
  </cols>
  <sheetData>
    <row r="1" spans="1:9" ht="17.649999999999999" x14ac:dyDescent="0.5">
      <c r="B1" s="2" t="s">
        <v>145</v>
      </c>
      <c r="C1" s="2"/>
    </row>
    <row r="2" spans="1:9" ht="13.5" customHeight="1" thickBot="1" x14ac:dyDescent="0.4">
      <c r="A2" s="198"/>
      <c r="B2" s="199" t="s">
        <v>172</v>
      </c>
      <c r="C2" s="199"/>
      <c r="D2" s="199"/>
      <c r="E2" s="199"/>
      <c r="F2" s="199"/>
      <c r="G2" s="199"/>
      <c r="I2" s="145"/>
    </row>
    <row r="3" spans="1:9" ht="13.15" x14ac:dyDescent="0.4">
      <c r="B3" s="55" t="s">
        <v>0</v>
      </c>
      <c r="C3" s="49"/>
      <c r="D3" s="20" t="s">
        <v>1</v>
      </c>
      <c r="E3" s="20" t="s">
        <v>25</v>
      </c>
      <c r="F3" s="20" t="s">
        <v>26</v>
      </c>
      <c r="G3" s="22" t="s">
        <v>90</v>
      </c>
      <c r="H3" s="1"/>
    </row>
    <row r="4" spans="1:9" ht="13.15" thickBot="1" x14ac:dyDescent="0.4">
      <c r="A4" s="152">
        <f>WEEKDAY(C4,2)</f>
        <v>7</v>
      </c>
      <c r="B4" s="190" t="str">
        <f>IF(WEEKDAY(C4,2)=7,"Sön","?")</f>
        <v>Sön</v>
      </c>
      <c r="C4" s="114">
        <v>42981</v>
      </c>
      <c r="D4" s="3" t="s">
        <v>156</v>
      </c>
      <c r="E4" s="3" t="s">
        <v>10</v>
      </c>
      <c r="F4" s="30" t="s">
        <v>64</v>
      </c>
      <c r="G4" s="122" t="s">
        <v>93</v>
      </c>
    </row>
    <row r="5" spans="1:9" x14ac:dyDescent="0.35">
      <c r="A5" s="220" t="s">
        <v>167</v>
      </c>
      <c r="B5" s="191" t="str">
        <f t="shared" ref="B5:B54" si="0">IF(WEEKDAY(C5,2)=7,"Sön","?")</f>
        <v>Sön</v>
      </c>
      <c r="C5" s="115">
        <f>C4+7</f>
        <v>42988</v>
      </c>
      <c r="D5" s="4" t="s">
        <v>132</v>
      </c>
      <c r="E5" s="4" t="s">
        <v>3</v>
      </c>
      <c r="F5" s="4" t="s">
        <v>146</v>
      </c>
      <c r="G5" s="121" t="s">
        <v>104</v>
      </c>
    </row>
    <row r="6" spans="1:9" x14ac:dyDescent="0.35">
      <c r="A6" s="221"/>
      <c r="B6" s="190" t="str">
        <f>IF(WEEKDAY(C6,2)=7,"Sön","?")</f>
        <v>Sön</v>
      </c>
      <c r="C6" s="114">
        <f>C5+7</f>
        <v>42995</v>
      </c>
      <c r="D6" s="5" t="s">
        <v>132</v>
      </c>
      <c r="E6" s="5" t="s">
        <v>2</v>
      </c>
      <c r="F6" s="5" t="s">
        <v>118</v>
      </c>
      <c r="G6" s="122" t="s">
        <v>104</v>
      </c>
    </row>
    <row r="7" spans="1:9" x14ac:dyDescent="0.35">
      <c r="A7" s="221"/>
      <c r="B7" s="191" t="str">
        <f t="shared" si="0"/>
        <v>Sön</v>
      </c>
      <c r="C7" s="115">
        <f>C6+7</f>
        <v>43002</v>
      </c>
      <c r="D7" s="4" t="s">
        <v>132</v>
      </c>
      <c r="E7" s="4" t="s">
        <v>2</v>
      </c>
      <c r="F7" s="4" t="s">
        <v>118</v>
      </c>
      <c r="G7" s="121" t="s">
        <v>104</v>
      </c>
    </row>
    <row r="8" spans="1:9" x14ac:dyDescent="0.35">
      <c r="A8" s="221"/>
      <c r="B8" s="190" t="str">
        <f t="shared" si="0"/>
        <v>Sön</v>
      </c>
      <c r="C8" s="114">
        <f t="shared" ref="C8:C9" si="1">C7+7</f>
        <v>43009</v>
      </c>
      <c r="D8" s="5" t="s">
        <v>132</v>
      </c>
      <c r="E8" s="5" t="s">
        <v>3</v>
      </c>
      <c r="F8" s="5" t="s">
        <v>146</v>
      </c>
      <c r="G8" s="122" t="s">
        <v>104</v>
      </c>
    </row>
    <row r="9" spans="1:9" x14ac:dyDescent="0.35">
      <c r="A9" s="221"/>
      <c r="B9" s="191" t="str">
        <f t="shared" si="0"/>
        <v>Sön</v>
      </c>
      <c r="C9" s="115">
        <f t="shared" si="1"/>
        <v>43016</v>
      </c>
      <c r="D9" s="4" t="s">
        <v>132</v>
      </c>
      <c r="E9" s="4" t="s">
        <v>2</v>
      </c>
      <c r="F9" s="4" t="s">
        <v>118</v>
      </c>
      <c r="G9" s="121" t="s">
        <v>104</v>
      </c>
    </row>
    <row r="10" spans="1:9" x14ac:dyDescent="0.35">
      <c r="A10" s="221"/>
      <c r="B10" s="190" t="str">
        <f t="shared" si="0"/>
        <v>Sön</v>
      </c>
      <c r="C10" s="114">
        <f>C9+7</f>
        <v>43023</v>
      </c>
      <c r="D10" s="5" t="s">
        <v>132</v>
      </c>
      <c r="E10" s="5" t="s">
        <v>3</v>
      </c>
      <c r="F10" s="5" t="s">
        <v>146</v>
      </c>
      <c r="G10" s="122" t="s">
        <v>104</v>
      </c>
    </row>
    <row r="11" spans="1:9" x14ac:dyDescent="0.35">
      <c r="A11" s="221"/>
      <c r="B11" s="191" t="str">
        <f t="shared" si="0"/>
        <v>Sön</v>
      </c>
      <c r="C11" s="132">
        <f>C10+7</f>
        <v>43030</v>
      </c>
      <c r="D11" s="4" t="s">
        <v>132</v>
      </c>
      <c r="E11" s="4" t="s">
        <v>2</v>
      </c>
      <c r="F11" s="4" t="s">
        <v>118</v>
      </c>
      <c r="G11" s="121" t="s">
        <v>105</v>
      </c>
    </row>
    <row r="12" spans="1:9" x14ac:dyDescent="0.35">
      <c r="A12" s="221"/>
      <c r="B12" s="193" t="str">
        <f>IF(WEEKDAY(C12,2)=2,"Tis","?")</f>
        <v>Tis</v>
      </c>
      <c r="C12" s="139">
        <f>C11+2</f>
        <v>43032</v>
      </c>
      <c r="D12" s="140" t="s">
        <v>116</v>
      </c>
      <c r="E12" s="140" t="s">
        <v>143</v>
      </c>
      <c r="F12" s="205" t="s">
        <v>139</v>
      </c>
      <c r="G12" s="141" t="s">
        <v>142</v>
      </c>
    </row>
    <row r="13" spans="1:9" x14ac:dyDescent="0.35">
      <c r="A13" s="221"/>
      <c r="B13" s="190" t="str">
        <f t="shared" si="0"/>
        <v>Sön</v>
      </c>
      <c r="C13" s="114">
        <f>C11+7</f>
        <v>43037</v>
      </c>
      <c r="D13" s="5" t="s">
        <v>132</v>
      </c>
      <c r="E13" s="5" t="s">
        <v>3</v>
      </c>
      <c r="F13" s="5" t="s">
        <v>146</v>
      </c>
      <c r="G13" s="123" t="s">
        <v>105</v>
      </c>
    </row>
    <row r="14" spans="1:9" x14ac:dyDescent="0.35">
      <c r="A14" s="221"/>
      <c r="B14" s="191" t="str">
        <f t="shared" si="0"/>
        <v>Sön</v>
      </c>
      <c r="C14" s="115">
        <f>C13+7</f>
        <v>43044</v>
      </c>
      <c r="D14" s="4" t="s">
        <v>132</v>
      </c>
      <c r="E14" s="4" t="s">
        <v>5</v>
      </c>
      <c r="F14" s="4" t="s">
        <v>103</v>
      </c>
      <c r="G14" s="121" t="s">
        <v>104</v>
      </c>
    </row>
    <row r="15" spans="1:9" x14ac:dyDescent="0.35">
      <c r="A15" s="221"/>
      <c r="B15" s="192" t="str">
        <f>IF(WEEKDAY(C15,2)=2,"Tis","?")</f>
        <v>Tis</v>
      </c>
      <c r="C15" s="114">
        <f>C14+2</f>
        <v>43046</v>
      </c>
      <c r="D15" s="5" t="s">
        <v>132</v>
      </c>
      <c r="E15" s="5" t="s">
        <v>5</v>
      </c>
      <c r="F15" s="5" t="s">
        <v>141</v>
      </c>
      <c r="G15" s="123" t="s">
        <v>151</v>
      </c>
    </row>
    <row r="16" spans="1:9" x14ac:dyDescent="0.35">
      <c r="A16" s="221"/>
      <c r="B16" s="191" t="str">
        <f t="shared" si="0"/>
        <v>Sön</v>
      </c>
      <c r="C16" s="142">
        <f>C14+7</f>
        <v>43051</v>
      </c>
      <c r="D16" s="143" t="s">
        <v>132</v>
      </c>
      <c r="E16" s="143" t="s">
        <v>5</v>
      </c>
      <c r="F16" s="143" t="s">
        <v>103</v>
      </c>
      <c r="G16" s="144" t="s">
        <v>105</v>
      </c>
    </row>
    <row r="17" spans="1:7" x14ac:dyDescent="0.35">
      <c r="A17" s="221"/>
      <c r="B17" s="193" t="str">
        <f>IF(WEEKDAY(C17,2)=2,"Tis","?")</f>
        <v>Tis</v>
      </c>
      <c r="C17" s="139">
        <f>C16+2</f>
        <v>43053</v>
      </c>
      <c r="D17" s="148" t="s">
        <v>116</v>
      </c>
      <c r="E17" s="140" t="s">
        <v>94</v>
      </c>
      <c r="F17" s="204" t="s">
        <v>157</v>
      </c>
      <c r="G17" s="141" t="s">
        <v>144</v>
      </c>
    </row>
    <row r="18" spans="1:7" ht="13.15" thickBot="1" x14ac:dyDescent="0.4">
      <c r="A18" s="222"/>
      <c r="B18" s="193" t="str">
        <f t="shared" si="0"/>
        <v>Sön</v>
      </c>
      <c r="C18" s="139">
        <f>C16+7</f>
        <v>43058</v>
      </c>
      <c r="D18" s="148" t="s">
        <v>131</v>
      </c>
      <c r="E18" s="140" t="s">
        <v>94</v>
      </c>
      <c r="F18" s="204" t="s">
        <v>157</v>
      </c>
      <c r="G18" s="141" t="s">
        <v>144</v>
      </c>
    </row>
    <row r="19" spans="1:7" ht="12.75" customHeight="1" x14ac:dyDescent="0.35">
      <c r="A19" s="217" t="s">
        <v>168</v>
      </c>
      <c r="B19" s="191" t="str">
        <f t="shared" si="0"/>
        <v>Sön</v>
      </c>
      <c r="C19" s="115">
        <f>C16+7</f>
        <v>43058</v>
      </c>
      <c r="D19" s="4" t="s">
        <v>132</v>
      </c>
      <c r="E19" s="4" t="s">
        <v>15</v>
      </c>
      <c r="F19" s="4" t="s">
        <v>133</v>
      </c>
      <c r="G19" s="121" t="s">
        <v>128</v>
      </c>
    </row>
    <row r="20" spans="1:7" x14ac:dyDescent="0.35">
      <c r="A20" s="218"/>
      <c r="B20" s="190" t="str">
        <f t="shared" si="0"/>
        <v>Sön</v>
      </c>
      <c r="C20" s="114">
        <f>C19+7</f>
        <v>43065</v>
      </c>
      <c r="D20" s="5" t="s">
        <v>132</v>
      </c>
      <c r="E20" s="5" t="s">
        <v>15</v>
      </c>
      <c r="F20" s="5" t="s">
        <v>133</v>
      </c>
      <c r="G20" s="123" t="s">
        <v>125</v>
      </c>
    </row>
    <row r="21" spans="1:7" x14ac:dyDescent="0.35">
      <c r="A21" s="218"/>
      <c r="B21" s="191" t="str">
        <f t="shared" si="0"/>
        <v>Sön</v>
      </c>
      <c r="C21" s="115">
        <f t="shared" ref="C21" si="2">C20+7</f>
        <v>43072</v>
      </c>
      <c r="D21" s="4" t="s">
        <v>132</v>
      </c>
      <c r="E21" s="4" t="s">
        <v>15</v>
      </c>
      <c r="F21" s="146" t="s">
        <v>133</v>
      </c>
      <c r="G21" s="147" t="s">
        <v>115</v>
      </c>
    </row>
    <row r="22" spans="1:7" x14ac:dyDescent="0.35">
      <c r="A22" s="218"/>
      <c r="B22" s="190" t="str">
        <f t="shared" si="0"/>
        <v>Sön</v>
      </c>
      <c r="C22" s="114">
        <f>C21+7</f>
        <v>43079</v>
      </c>
      <c r="D22" s="5" t="s">
        <v>132</v>
      </c>
      <c r="E22" s="5" t="s">
        <v>15</v>
      </c>
      <c r="F22" s="5" t="s">
        <v>133</v>
      </c>
      <c r="G22" s="123" t="s">
        <v>126</v>
      </c>
    </row>
    <row r="23" spans="1:7" x14ac:dyDescent="0.35">
      <c r="A23" s="218"/>
      <c r="B23" s="191" t="str">
        <f t="shared" si="0"/>
        <v>Sön</v>
      </c>
      <c r="C23" s="115">
        <f>C22+7</f>
        <v>43086</v>
      </c>
      <c r="D23" s="4" t="s">
        <v>132</v>
      </c>
      <c r="E23" s="4" t="s">
        <v>15</v>
      </c>
      <c r="F23" s="146" t="s">
        <v>133</v>
      </c>
      <c r="G23" s="147" t="s">
        <v>127</v>
      </c>
    </row>
    <row r="24" spans="1:7" ht="13.15" x14ac:dyDescent="0.4">
      <c r="A24" s="218"/>
      <c r="B24" s="194" t="str">
        <f t="shared" si="0"/>
        <v>Sön</v>
      </c>
      <c r="C24" s="133">
        <f>C23+7</f>
        <v>43093</v>
      </c>
      <c r="D24" s="195" t="s">
        <v>129</v>
      </c>
      <c r="E24" s="196"/>
      <c r="F24" s="196"/>
      <c r="G24" s="197"/>
    </row>
    <row r="25" spans="1:7" ht="13.15" x14ac:dyDescent="0.4">
      <c r="A25" s="218"/>
      <c r="B25" s="194" t="str">
        <f t="shared" si="0"/>
        <v>Sön</v>
      </c>
      <c r="C25" s="133">
        <f>C24+7</f>
        <v>43100</v>
      </c>
      <c r="D25" s="195" t="s">
        <v>129</v>
      </c>
      <c r="E25" s="196"/>
      <c r="F25" s="196"/>
      <c r="G25" s="197"/>
    </row>
    <row r="26" spans="1:7" x14ac:dyDescent="0.35">
      <c r="A26" s="218"/>
      <c r="B26" s="190" t="str">
        <f t="shared" si="0"/>
        <v>Sön</v>
      </c>
      <c r="C26" s="114">
        <f>C25+7</f>
        <v>43107</v>
      </c>
      <c r="D26" s="5" t="s">
        <v>132</v>
      </c>
      <c r="E26" s="5" t="s">
        <v>15</v>
      </c>
      <c r="F26" s="5" t="s">
        <v>133</v>
      </c>
      <c r="G26" s="123" t="s">
        <v>114</v>
      </c>
    </row>
    <row r="27" spans="1:7" ht="25.5" x14ac:dyDescent="0.35">
      <c r="A27" s="218"/>
      <c r="B27" s="193" t="str">
        <f>IF(WEEKDAY(C27,2)=2,"Tis","?")</f>
        <v>Tis</v>
      </c>
      <c r="C27" s="139">
        <f>C26+2</f>
        <v>43109</v>
      </c>
      <c r="D27" s="148" t="s">
        <v>116</v>
      </c>
      <c r="E27" s="140" t="s">
        <v>15</v>
      </c>
      <c r="F27" s="204" t="s">
        <v>157</v>
      </c>
      <c r="G27" s="141" t="s">
        <v>95</v>
      </c>
    </row>
    <row r="28" spans="1:7" ht="25.9" thickBot="1" x14ac:dyDescent="0.4">
      <c r="A28" s="219"/>
      <c r="B28" s="193" t="str">
        <f t="shared" si="0"/>
        <v>Sön</v>
      </c>
      <c r="C28" s="139">
        <f>C26+7</f>
        <v>43114</v>
      </c>
      <c r="D28" s="140" t="s">
        <v>131</v>
      </c>
      <c r="E28" s="140" t="s">
        <v>15</v>
      </c>
      <c r="F28" s="204" t="s">
        <v>157</v>
      </c>
      <c r="G28" s="141" t="s">
        <v>95</v>
      </c>
    </row>
    <row r="29" spans="1:7" ht="12.75" customHeight="1" x14ac:dyDescent="0.35">
      <c r="A29" s="217" t="s">
        <v>169</v>
      </c>
      <c r="B29" s="190" t="str">
        <f t="shared" si="0"/>
        <v>Sön</v>
      </c>
      <c r="C29" s="114">
        <f>C28</f>
        <v>43114</v>
      </c>
      <c r="D29" s="5" t="s">
        <v>132</v>
      </c>
      <c r="E29" s="126" t="s">
        <v>7</v>
      </c>
      <c r="F29" s="126" t="s">
        <v>91</v>
      </c>
      <c r="G29" s="122" t="s">
        <v>104</v>
      </c>
    </row>
    <row r="30" spans="1:7" x14ac:dyDescent="0.35">
      <c r="A30" s="218"/>
      <c r="B30" s="191" t="str">
        <f t="shared" si="0"/>
        <v>Sön</v>
      </c>
      <c r="C30" s="115">
        <f>C29+7</f>
        <v>43121</v>
      </c>
      <c r="D30" s="4" t="s">
        <v>132</v>
      </c>
      <c r="E30" s="127" t="s">
        <v>7</v>
      </c>
      <c r="F30" s="127" t="s">
        <v>91</v>
      </c>
      <c r="G30" s="121" t="s">
        <v>104</v>
      </c>
    </row>
    <row r="31" spans="1:7" x14ac:dyDescent="0.35">
      <c r="A31" s="218"/>
      <c r="B31" s="190" t="str">
        <f t="shared" si="0"/>
        <v>Sön</v>
      </c>
      <c r="C31" s="114">
        <f>C30+7</f>
        <v>43128</v>
      </c>
      <c r="D31" s="5" t="s">
        <v>132</v>
      </c>
      <c r="E31" s="126" t="s">
        <v>6</v>
      </c>
      <c r="F31" s="126" t="s">
        <v>96</v>
      </c>
      <c r="G31" s="122" t="s">
        <v>104</v>
      </c>
    </row>
    <row r="32" spans="1:7" x14ac:dyDescent="0.35">
      <c r="A32" s="218"/>
      <c r="B32" s="191" t="str">
        <f t="shared" si="0"/>
        <v>Sön</v>
      </c>
      <c r="C32" s="115">
        <f t="shared" ref="C32" si="3">C31+7</f>
        <v>43135</v>
      </c>
      <c r="D32" s="4" t="s">
        <v>132</v>
      </c>
      <c r="E32" s="127" t="s">
        <v>7</v>
      </c>
      <c r="F32" s="127" t="s">
        <v>91</v>
      </c>
      <c r="G32" s="121" t="s">
        <v>104</v>
      </c>
    </row>
    <row r="33" spans="1:10" x14ac:dyDescent="0.35">
      <c r="A33" s="218"/>
      <c r="B33" s="190" t="str">
        <f t="shared" si="0"/>
        <v>Sön</v>
      </c>
      <c r="C33" s="114">
        <f t="shared" ref="C33:C38" si="4">C32+7</f>
        <v>43142</v>
      </c>
      <c r="D33" s="5" t="s">
        <v>132</v>
      </c>
      <c r="E33" s="126" t="s">
        <v>6</v>
      </c>
      <c r="F33" s="126" t="s">
        <v>96</v>
      </c>
      <c r="G33" s="122" t="s">
        <v>104</v>
      </c>
    </row>
    <row r="34" spans="1:10" ht="13.15" x14ac:dyDescent="0.4">
      <c r="A34" s="218"/>
      <c r="B34" s="194" t="str">
        <f t="shared" si="0"/>
        <v>Sön</v>
      </c>
      <c r="C34" s="133">
        <f t="shared" si="4"/>
        <v>43149</v>
      </c>
      <c r="D34" s="25" t="s">
        <v>98</v>
      </c>
      <c r="E34" s="124"/>
      <c r="F34" s="124"/>
      <c r="G34" s="125"/>
    </row>
    <row r="35" spans="1:10" x14ac:dyDescent="0.35">
      <c r="A35" s="218"/>
      <c r="B35" s="190" t="str">
        <f t="shared" si="0"/>
        <v>Sön</v>
      </c>
      <c r="C35" s="114">
        <f t="shared" si="4"/>
        <v>43156</v>
      </c>
      <c r="D35" s="5" t="s">
        <v>132</v>
      </c>
      <c r="E35" s="126" t="s">
        <v>7</v>
      </c>
      <c r="F35" s="126" t="s">
        <v>91</v>
      </c>
      <c r="G35" s="122" t="s">
        <v>104</v>
      </c>
    </row>
    <row r="36" spans="1:10" x14ac:dyDescent="0.35">
      <c r="A36" s="218"/>
      <c r="B36" s="191" t="str">
        <f t="shared" si="0"/>
        <v>Sön</v>
      </c>
      <c r="C36" s="115">
        <f t="shared" si="4"/>
        <v>43163</v>
      </c>
      <c r="D36" s="4" t="s">
        <v>132</v>
      </c>
      <c r="E36" s="127" t="s">
        <v>6</v>
      </c>
      <c r="F36" s="127" t="s">
        <v>96</v>
      </c>
      <c r="G36" s="121" t="s">
        <v>104</v>
      </c>
    </row>
    <row r="37" spans="1:10" x14ac:dyDescent="0.35">
      <c r="A37" s="218"/>
      <c r="B37" s="190" t="str">
        <f t="shared" si="0"/>
        <v>Sön</v>
      </c>
      <c r="C37" s="114">
        <f t="shared" si="4"/>
        <v>43170</v>
      </c>
      <c r="D37" s="5" t="s">
        <v>132</v>
      </c>
      <c r="E37" s="126" t="s">
        <v>7</v>
      </c>
      <c r="F37" s="126" t="s">
        <v>91</v>
      </c>
      <c r="G37" s="122" t="s">
        <v>104</v>
      </c>
    </row>
    <row r="38" spans="1:10" x14ac:dyDescent="0.35">
      <c r="A38" s="218"/>
      <c r="B38" s="191" t="str">
        <f t="shared" si="0"/>
        <v>Sön</v>
      </c>
      <c r="C38" s="115">
        <f t="shared" si="4"/>
        <v>43177</v>
      </c>
      <c r="D38" s="4" t="s">
        <v>132</v>
      </c>
      <c r="E38" s="127" t="s">
        <v>6</v>
      </c>
      <c r="F38" s="127" t="s">
        <v>96</v>
      </c>
      <c r="G38" s="121" t="s">
        <v>105</v>
      </c>
    </row>
    <row r="39" spans="1:10" x14ac:dyDescent="0.35">
      <c r="A39" s="218"/>
      <c r="B39" s="190" t="str">
        <f t="shared" si="0"/>
        <v>Sön</v>
      </c>
      <c r="C39" s="114">
        <f>C38+7</f>
        <v>43184</v>
      </c>
      <c r="D39" s="5" t="s">
        <v>132</v>
      </c>
      <c r="E39" s="126" t="s">
        <v>7</v>
      </c>
      <c r="F39" s="126" t="s">
        <v>91</v>
      </c>
      <c r="G39" s="123" t="s">
        <v>105</v>
      </c>
    </row>
    <row r="40" spans="1:10" ht="13.15" x14ac:dyDescent="0.4">
      <c r="A40" s="218"/>
      <c r="B40" s="194"/>
      <c r="C40" s="133">
        <f>C39+7</f>
        <v>43191</v>
      </c>
      <c r="D40" s="25" t="s">
        <v>130</v>
      </c>
      <c r="E40" s="124"/>
      <c r="F40" s="124"/>
      <c r="G40" s="125"/>
    </row>
    <row r="41" spans="1:10" ht="25.5" x14ac:dyDescent="0.35">
      <c r="A41" s="218"/>
      <c r="B41" s="193" t="str">
        <f>IF(WEEKDAY(C41,2)=2,"Tis","?")</f>
        <v>Tis</v>
      </c>
      <c r="C41" s="149">
        <f>C39+9</f>
        <v>43193</v>
      </c>
      <c r="D41" s="140" t="s">
        <v>116</v>
      </c>
      <c r="E41" s="140" t="s">
        <v>97</v>
      </c>
      <c r="F41" s="204" t="s">
        <v>157</v>
      </c>
      <c r="G41" s="141" t="s">
        <v>95</v>
      </c>
      <c r="J41" s="104"/>
    </row>
    <row r="42" spans="1:10" ht="25.9" thickBot="1" x14ac:dyDescent="0.4">
      <c r="A42" s="218"/>
      <c r="B42" s="193" t="str">
        <f t="shared" si="0"/>
        <v>Sön</v>
      </c>
      <c r="C42" s="139">
        <f>C39+14</f>
        <v>43198</v>
      </c>
      <c r="D42" s="148" t="s">
        <v>131</v>
      </c>
      <c r="E42" s="140" t="s">
        <v>97</v>
      </c>
      <c r="F42" s="204" t="s">
        <v>157</v>
      </c>
      <c r="G42" s="141" t="s">
        <v>95</v>
      </c>
    </row>
    <row r="43" spans="1:10" x14ac:dyDescent="0.35">
      <c r="A43" s="217" t="s">
        <v>170</v>
      </c>
      <c r="B43" s="191" t="str">
        <f t="shared" si="0"/>
        <v>Sön</v>
      </c>
      <c r="C43" s="115">
        <f>C39+14</f>
        <v>43198</v>
      </c>
      <c r="D43" s="4" t="s">
        <v>132</v>
      </c>
      <c r="E43" s="127" t="s">
        <v>147</v>
      </c>
      <c r="F43" s="127" t="s">
        <v>146</v>
      </c>
      <c r="G43" s="121" t="s">
        <v>104</v>
      </c>
    </row>
    <row r="44" spans="1:10" x14ac:dyDescent="0.35">
      <c r="A44" s="218"/>
      <c r="B44" s="190" t="str">
        <f t="shared" si="0"/>
        <v>Sön</v>
      </c>
      <c r="C44" s="114">
        <f t="shared" ref="C44:C49" si="5">C43+7</f>
        <v>43205</v>
      </c>
      <c r="D44" s="5" t="s">
        <v>132</v>
      </c>
      <c r="E44" s="126" t="s">
        <v>147</v>
      </c>
      <c r="F44" s="126" t="s">
        <v>146</v>
      </c>
      <c r="G44" s="122" t="s">
        <v>104</v>
      </c>
    </row>
    <row r="45" spans="1:10" x14ac:dyDescent="0.35">
      <c r="A45" s="218"/>
      <c r="B45" s="191" t="str">
        <f t="shared" si="0"/>
        <v>Sön</v>
      </c>
      <c r="C45" s="115">
        <f t="shared" si="5"/>
        <v>43212</v>
      </c>
      <c r="D45" s="4" t="s">
        <v>132</v>
      </c>
      <c r="E45" s="127" t="s">
        <v>147</v>
      </c>
      <c r="F45" s="127" t="s">
        <v>146</v>
      </c>
      <c r="G45" s="121" t="s">
        <v>104</v>
      </c>
    </row>
    <row r="46" spans="1:10" x14ac:dyDescent="0.35">
      <c r="A46" s="218"/>
      <c r="B46" s="190" t="str">
        <f t="shared" si="0"/>
        <v>Sön</v>
      </c>
      <c r="C46" s="114">
        <f t="shared" si="5"/>
        <v>43219</v>
      </c>
      <c r="D46" s="5" t="s">
        <v>132</v>
      </c>
      <c r="E46" s="126" t="s">
        <v>148</v>
      </c>
      <c r="F46" s="126" t="s">
        <v>64</v>
      </c>
      <c r="G46" s="123" t="s">
        <v>104</v>
      </c>
    </row>
    <row r="47" spans="1:10" x14ac:dyDescent="0.35">
      <c r="A47" s="218"/>
      <c r="B47" s="191" t="str">
        <f t="shared" si="0"/>
        <v>Sön</v>
      </c>
      <c r="C47" s="115">
        <f t="shared" si="5"/>
        <v>43226</v>
      </c>
      <c r="D47" s="4" t="s">
        <v>132</v>
      </c>
      <c r="E47" s="127" t="s">
        <v>148</v>
      </c>
      <c r="F47" s="127" t="s">
        <v>64</v>
      </c>
      <c r="G47" s="121" t="s">
        <v>104</v>
      </c>
    </row>
    <row r="48" spans="1:10" x14ac:dyDescent="0.35">
      <c r="A48" s="218"/>
      <c r="B48" s="190" t="str">
        <f t="shared" si="0"/>
        <v>Sön</v>
      </c>
      <c r="C48" s="114">
        <f t="shared" si="5"/>
        <v>43233</v>
      </c>
      <c r="D48" s="5" t="s">
        <v>132</v>
      </c>
      <c r="E48" s="126" t="s">
        <v>148</v>
      </c>
      <c r="F48" s="126" t="s">
        <v>64</v>
      </c>
      <c r="G48" s="122" t="s">
        <v>104</v>
      </c>
    </row>
    <row r="49" spans="1:10" x14ac:dyDescent="0.35">
      <c r="A49" s="218"/>
      <c r="B49" s="191" t="str">
        <f t="shared" si="0"/>
        <v>Sön</v>
      </c>
      <c r="C49" s="115">
        <f t="shared" si="5"/>
        <v>43240</v>
      </c>
      <c r="D49" s="4" t="s">
        <v>132</v>
      </c>
      <c r="E49" s="127" t="s">
        <v>123</v>
      </c>
      <c r="F49" s="127" t="s">
        <v>149</v>
      </c>
      <c r="G49" s="121" t="s">
        <v>105</v>
      </c>
    </row>
    <row r="50" spans="1:10" ht="25.5" x14ac:dyDescent="0.35">
      <c r="A50" s="218"/>
      <c r="B50" s="193" t="str">
        <f>IF(WEEKDAY(C50,2)=2,"Tis","?")</f>
        <v>Tis</v>
      </c>
      <c r="C50" s="139">
        <f>C49+2</f>
        <v>43242</v>
      </c>
      <c r="D50" s="140" t="s">
        <v>116</v>
      </c>
      <c r="E50" s="140" t="s">
        <v>8</v>
      </c>
      <c r="F50" s="204" t="s">
        <v>157</v>
      </c>
      <c r="G50" s="141" t="s">
        <v>95</v>
      </c>
    </row>
    <row r="51" spans="1:10" ht="25.5" x14ac:dyDescent="0.35">
      <c r="A51" s="218"/>
      <c r="B51" s="193" t="str">
        <f t="shared" si="0"/>
        <v>Sön</v>
      </c>
      <c r="C51" s="139">
        <f>C49+7</f>
        <v>43247</v>
      </c>
      <c r="D51" s="140" t="s">
        <v>131</v>
      </c>
      <c r="E51" s="140" t="s">
        <v>8</v>
      </c>
      <c r="F51" s="204" t="s">
        <v>157</v>
      </c>
      <c r="G51" s="141" t="s">
        <v>95</v>
      </c>
    </row>
    <row r="52" spans="1:10" ht="13.15" thickBot="1" x14ac:dyDescent="0.4">
      <c r="A52" s="219"/>
      <c r="B52" s="191" t="str">
        <f t="shared" si="0"/>
        <v>Sön</v>
      </c>
      <c r="C52" s="115">
        <f>C51</f>
        <v>43247</v>
      </c>
      <c r="D52" s="4" t="s">
        <v>132</v>
      </c>
      <c r="E52" s="128" t="s">
        <v>110</v>
      </c>
      <c r="F52" s="4" t="s">
        <v>64</v>
      </c>
      <c r="G52" s="121" t="s">
        <v>104</v>
      </c>
    </row>
    <row r="53" spans="1:10" ht="13.15" x14ac:dyDescent="0.4">
      <c r="B53" s="194"/>
      <c r="C53" s="134"/>
      <c r="D53" s="116" t="s">
        <v>92</v>
      </c>
      <c r="E53" s="136"/>
      <c r="F53" s="136"/>
      <c r="G53" s="137"/>
    </row>
    <row r="54" spans="1:10" ht="13.5" thickBot="1" x14ac:dyDescent="0.45">
      <c r="B54" s="190" t="str">
        <f t="shared" si="0"/>
        <v>Sön</v>
      </c>
      <c r="C54" s="135">
        <f>C52+7*14</f>
        <v>43345</v>
      </c>
      <c r="D54" s="117" t="s">
        <v>150</v>
      </c>
      <c r="E54" s="117"/>
      <c r="F54" s="117"/>
      <c r="G54" s="138"/>
    </row>
    <row r="55" spans="1:10" ht="26.25" customHeight="1" thickBot="1" x14ac:dyDescent="0.4"/>
    <row r="56" spans="1:10" ht="26.25" customHeight="1" x14ac:dyDescent="0.35">
      <c r="B56" s="118" t="s">
        <v>24</v>
      </c>
      <c r="C56" s="234" t="s">
        <v>25</v>
      </c>
      <c r="D56" s="235"/>
      <c r="E56" s="235"/>
      <c r="F56" s="235"/>
      <c r="G56" s="129" t="s">
        <v>26</v>
      </c>
      <c r="H56" s="130"/>
      <c r="I56" s="233" t="s">
        <v>28</v>
      </c>
      <c r="J56" s="233"/>
    </row>
    <row r="57" spans="1:10" ht="26.25" customHeight="1" x14ac:dyDescent="0.35">
      <c r="B57" s="119" t="s">
        <v>2</v>
      </c>
      <c r="C57" s="228" t="s">
        <v>164</v>
      </c>
      <c r="D57" s="229"/>
      <c r="E57" s="229"/>
      <c r="F57" s="229"/>
      <c r="G57" s="113" t="s">
        <v>99</v>
      </c>
      <c r="H57" s="131"/>
      <c r="I57" s="206" t="s">
        <v>158</v>
      </c>
      <c r="J57" s="156"/>
    </row>
    <row r="58" spans="1:10" ht="26.25" customHeight="1" x14ac:dyDescent="0.35">
      <c r="B58" s="119" t="s">
        <v>3</v>
      </c>
      <c r="C58" s="228" t="s">
        <v>165</v>
      </c>
      <c r="D58" s="229"/>
      <c r="E58" s="229"/>
      <c r="F58" s="229"/>
      <c r="G58" s="113" t="s">
        <v>155</v>
      </c>
      <c r="H58" s="131"/>
      <c r="I58" s="236" t="s">
        <v>162</v>
      </c>
      <c r="J58" s="237"/>
    </row>
    <row r="59" spans="1:10" ht="26.25" customHeight="1" x14ac:dyDescent="0.35">
      <c r="B59" s="119" t="s">
        <v>5</v>
      </c>
      <c r="C59" s="228" t="s">
        <v>30</v>
      </c>
      <c r="D59" s="229"/>
      <c r="E59" s="229"/>
      <c r="F59" s="229"/>
      <c r="G59" s="113" t="s">
        <v>106</v>
      </c>
      <c r="H59" s="131"/>
      <c r="I59" s="155" t="s">
        <v>159</v>
      </c>
      <c r="J59" s="156"/>
    </row>
    <row r="60" spans="1:10" ht="26.25" customHeight="1" x14ac:dyDescent="0.35">
      <c r="B60" s="119" t="s">
        <v>4</v>
      </c>
      <c r="C60" s="228" t="s">
        <v>29</v>
      </c>
      <c r="D60" s="229"/>
      <c r="E60" s="229"/>
      <c r="F60" s="229"/>
      <c r="G60" s="113" t="s">
        <v>136</v>
      </c>
      <c r="H60" s="131"/>
      <c r="I60" s="232" t="s">
        <v>160</v>
      </c>
      <c r="J60" s="232"/>
    </row>
    <row r="61" spans="1:10" ht="26.25" customHeight="1" x14ac:dyDescent="0.35">
      <c r="B61" s="119" t="s">
        <v>6</v>
      </c>
      <c r="C61" s="228" t="s">
        <v>166</v>
      </c>
      <c r="D61" s="229"/>
      <c r="E61" s="229"/>
      <c r="F61" s="229"/>
      <c r="G61" s="113" t="s">
        <v>79</v>
      </c>
      <c r="H61" s="131"/>
      <c r="I61" s="155" t="s">
        <v>87</v>
      </c>
      <c r="J61" s="156"/>
    </row>
    <row r="62" spans="1:10" x14ac:dyDescent="0.35">
      <c r="A62" s="153"/>
      <c r="B62" s="119" t="s">
        <v>7</v>
      </c>
      <c r="C62" s="228" t="s">
        <v>31</v>
      </c>
      <c r="D62" s="229"/>
      <c r="E62" s="229"/>
      <c r="F62" s="229"/>
      <c r="G62" s="113" t="s">
        <v>32</v>
      </c>
      <c r="H62" s="131"/>
      <c r="I62" s="155" t="s">
        <v>161</v>
      </c>
      <c r="J62" s="156"/>
    </row>
    <row r="63" spans="1:10" x14ac:dyDescent="0.35">
      <c r="A63" s="153"/>
      <c r="B63" s="200" t="s">
        <v>147</v>
      </c>
      <c r="C63" s="201" t="s">
        <v>152</v>
      </c>
      <c r="D63" s="202"/>
      <c r="E63" s="202"/>
      <c r="F63" s="202"/>
      <c r="G63" s="203" t="s">
        <v>153</v>
      </c>
      <c r="H63" s="131"/>
      <c r="I63" s="236" t="s">
        <v>162</v>
      </c>
      <c r="J63" s="237"/>
    </row>
    <row r="64" spans="1:10" ht="12.75" customHeight="1" x14ac:dyDescent="0.35">
      <c r="B64" s="120" t="s">
        <v>148</v>
      </c>
      <c r="C64" s="230" t="s">
        <v>154</v>
      </c>
      <c r="D64" s="231"/>
      <c r="E64" s="231"/>
      <c r="F64" s="231"/>
      <c r="G64" s="29" t="s">
        <v>36</v>
      </c>
      <c r="H64" s="131"/>
      <c r="I64" s="232" t="s">
        <v>163</v>
      </c>
      <c r="J64" s="232"/>
    </row>
    <row r="65" spans="1:10" ht="13.5" customHeight="1" thickBot="1" x14ac:dyDescent="0.4">
      <c r="A65" s="153"/>
      <c r="B65" s="1"/>
      <c r="C65" s="12"/>
      <c r="D65" s="12"/>
      <c r="E65" s="12"/>
      <c r="F65" s="12"/>
      <c r="G65" s="12"/>
      <c r="H65" s="1"/>
      <c r="J65" s="199"/>
    </row>
    <row r="66" spans="1:10" x14ac:dyDescent="0.35">
      <c r="B66" s="223" t="s">
        <v>35</v>
      </c>
      <c r="C66" s="224"/>
      <c r="D66" s="224"/>
      <c r="E66" s="224"/>
      <c r="F66" s="224"/>
      <c r="G66" s="157" t="s">
        <v>36</v>
      </c>
      <c r="H66" s="159"/>
      <c r="I66" s="154" t="s">
        <v>163</v>
      </c>
      <c r="J66" s="39"/>
    </row>
    <row r="67" spans="1:10" ht="13.15" thickBot="1" x14ac:dyDescent="0.4">
      <c r="A67" s="153"/>
      <c r="B67" s="225" t="s">
        <v>38</v>
      </c>
      <c r="C67" s="226"/>
      <c r="D67" s="226"/>
      <c r="E67" s="226"/>
      <c r="F67" s="227"/>
      <c r="G67" s="158"/>
      <c r="H67" s="159"/>
      <c r="I67" s="154"/>
      <c r="J67" s="39"/>
    </row>
    <row r="68" spans="1:10" x14ac:dyDescent="0.35">
      <c r="C68" s="1"/>
      <c r="D68" s="1"/>
      <c r="E68" s="1"/>
      <c r="F68" s="1"/>
    </row>
    <row r="69" spans="1:10" x14ac:dyDescent="0.35">
      <c r="G69" s="12"/>
    </row>
    <row r="70" spans="1:10" x14ac:dyDescent="0.35">
      <c r="B70" s="12" t="s">
        <v>111</v>
      </c>
      <c r="G70" s="12"/>
    </row>
    <row r="73" spans="1:10" x14ac:dyDescent="0.35">
      <c r="B73" s="104"/>
    </row>
  </sheetData>
  <sheetProtection selectLockedCells="1" selectUnlockedCells="1"/>
  <mergeCells count="19">
    <mergeCell ref="I56:J56"/>
    <mergeCell ref="I60:J60"/>
    <mergeCell ref="C56:F56"/>
    <mergeCell ref="C57:F57"/>
    <mergeCell ref="C58:F58"/>
    <mergeCell ref="C60:F60"/>
    <mergeCell ref="C59:F59"/>
    <mergeCell ref="I58:J58"/>
    <mergeCell ref="B67:F67"/>
    <mergeCell ref="C61:F61"/>
    <mergeCell ref="C62:F62"/>
    <mergeCell ref="C64:F64"/>
    <mergeCell ref="I64:J64"/>
    <mergeCell ref="I63:J63"/>
    <mergeCell ref="A43:A52"/>
    <mergeCell ref="A5:A18"/>
    <mergeCell ref="A19:A28"/>
    <mergeCell ref="A29:A42"/>
    <mergeCell ref="B66:F66"/>
  </mergeCells>
  <phoneticPr fontId="5" type="noConversion"/>
  <hyperlinks>
    <hyperlink ref="I57" r:id="rId1" xr:uid="{00000000-0004-0000-0000-000000000000}"/>
  </hyperlinks>
  <pageMargins left="0.3" right="0.20972222222222223" top="0.65972222222222221" bottom="0.45" header="0.51180555555555551" footer="0.51180555555555551"/>
  <pageSetup paperSize="9" scale="70" orientation="portrait" useFirstPageNumber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9"/>
  <sheetViews>
    <sheetView view="pageBreakPreview" topLeftCell="A19" zoomScale="70" zoomScaleNormal="85" zoomScaleSheetLayoutView="70" workbookViewId="0">
      <selection activeCell="W42" sqref="W42"/>
    </sheetView>
  </sheetViews>
  <sheetFormatPr defaultColWidth="11.59765625" defaultRowHeight="12.75" x14ac:dyDescent="0.35"/>
  <cols>
    <col min="1" max="1" width="2.1328125" style="163" customWidth="1"/>
    <col min="2" max="2" width="3.3984375" style="160" customWidth="1"/>
    <col min="3" max="3" width="11" style="160" customWidth="1"/>
    <col min="4" max="4" width="11.1328125" style="160" customWidth="1"/>
    <col min="5" max="5" width="16.265625" style="160" bestFit="1" customWidth="1"/>
    <col min="6" max="6" width="12.46484375" style="160" customWidth="1"/>
    <col min="7" max="7" width="39.265625" style="160" hidden="1" customWidth="1"/>
    <col min="8" max="8" width="7.59765625" style="162" customWidth="1"/>
    <col min="9" max="9" width="7.59765625" style="161" customWidth="1"/>
    <col min="10" max="18" width="7.59765625" style="160" customWidth="1"/>
    <col min="19" max="19" width="0" style="160" hidden="1" customWidth="1"/>
    <col min="20" max="16384" width="11.59765625" style="160"/>
  </cols>
  <sheetData>
    <row r="1" spans="1:19" ht="13.15" thickBot="1" x14ac:dyDescent="0.4"/>
    <row r="2" spans="1:19" ht="17.649999999999999" x14ac:dyDescent="0.5">
      <c r="B2" s="174" t="s">
        <v>171</v>
      </c>
      <c r="C2" s="174"/>
      <c r="F2" s="173" t="s">
        <v>27</v>
      </c>
      <c r="G2" s="17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9" ht="27" customHeight="1" thickBot="1" x14ac:dyDescent="0.4">
      <c r="B3" s="183" t="s">
        <v>140</v>
      </c>
      <c r="F3" s="171" t="s">
        <v>112</v>
      </c>
      <c r="G3" s="171"/>
      <c r="H3" s="170"/>
      <c r="I3" s="169"/>
      <c r="J3" s="169"/>
      <c r="K3" s="169"/>
      <c r="L3" s="169"/>
      <c r="M3" s="169"/>
      <c r="N3" s="169"/>
      <c r="O3" s="169"/>
      <c r="P3" s="189"/>
      <c r="Q3" s="169"/>
      <c r="R3" s="169"/>
    </row>
    <row r="4" spans="1:19" ht="13.15" x14ac:dyDescent="0.4">
      <c r="B4" s="55" t="str">
        <f>Teorischema!B3</f>
        <v>Datum</v>
      </c>
      <c r="C4" s="49">
        <f>Teorischema!C3</f>
        <v>0</v>
      </c>
      <c r="D4" s="20" t="str">
        <f>Teorischema!D3</f>
        <v>Tid</v>
      </c>
      <c r="E4" s="20" t="str">
        <f>Teorischema!E3</f>
        <v>Ämne</v>
      </c>
      <c r="F4" s="20" t="str">
        <f>Teorischema!F3</f>
        <v>Lärare</v>
      </c>
      <c r="G4" s="22" t="str">
        <f>Teorischema!G3</f>
        <v>Vad</v>
      </c>
      <c r="H4" s="168"/>
      <c r="I4" s="167"/>
      <c r="J4" s="167"/>
      <c r="K4" s="167"/>
      <c r="L4" s="167"/>
      <c r="M4" s="167"/>
      <c r="N4" s="166"/>
      <c r="O4" s="166"/>
      <c r="P4" s="166"/>
      <c r="Q4" s="166"/>
      <c r="R4" s="166" t="s">
        <v>113</v>
      </c>
    </row>
    <row r="5" spans="1:19" x14ac:dyDescent="0.35">
      <c r="A5" s="163">
        <f t="shared" ref="A5:A49" si="0">WEEKDAY(C5,2)</f>
        <v>7</v>
      </c>
      <c r="B5" s="190" t="str">
        <f>Teorischema!B4</f>
        <v>Sön</v>
      </c>
      <c r="C5" s="114">
        <f>Teorischema!C4</f>
        <v>42981</v>
      </c>
      <c r="D5" s="3" t="str">
        <f>Teorischema!D4</f>
        <v>17-18.30</v>
      </c>
      <c r="E5" s="3" t="str">
        <f>Teorischema!E4</f>
        <v>Intro</v>
      </c>
      <c r="F5" s="30" t="str">
        <f>Teorischema!F4</f>
        <v>Ulf</v>
      </c>
      <c r="G5" s="122" t="str">
        <f>Teorischema!G4</f>
        <v>Inskrivning,uppstart, intro,…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176"/>
    </row>
    <row r="6" spans="1:19" x14ac:dyDescent="0.35">
      <c r="A6" s="163">
        <f t="shared" si="0"/>
        <v>7</v>
      </c>
      <c r="B6" s="191" t="str">
        <f>Teorischema!B5</f>
        <v>Sön</v>
      </c>
      <c r="C6" s="115">
        <f>Teorischema!C5</f>
        <v>42988</v>
      </c>
      <c r="D6" s="4" t="str">
        <f>Teorischema!D5</f>
        <v>17-20.30</v>
      </c>
      <c r="E6" s="4" t="str">
        <f>Teorischema!E5</f>
        <v>POF</v>
      </c>
      <c r="F6" s="4" t="str">
        <f>Teorischema!F5</f>
        <v>Per</v>
      </c>
      <c r="G6" s="186" t="str">
        <f>Teorischema!G6</f>
        <v>Lektion</v>
      </c>
      <c r="H6" s="4"/>
      <c r="I6" s="4"/>
      <c r="J6" s="4"/>
      <c r="K6" s="4"/>
      <c r="L6" s="4"/>
      <c r="M6" s="4"/>
      <c r="N6" s="4"/>
      <c r="O6" s="4"/>
      <c r="P6" s="4"/>
      <c r="Q6" s="4"/>
      <c r="R6" s="175"/>
    </row>
    <row r="7" spans="1:19" ht="13.15" x14ac:dyDescent="0.4">
      <c r="A7" s="163">
        <f t="shared" si="0"/>
        <v>7</v>
      </c>
      <c r="B7" s="190" t="str">
        <f>Teorischema!B6</f>
        <v>Sön</v>
      </c>
      <c r="C7" s="114">
        <f>Teorischema!C6</f>
        <v>42995</v>
      </c>
      <c r="D7" s="5" t="str">
        <f>Teorischema!D6</f>
        <v>17-20.30</v>
      </c>
      <c r="E7" s="5" t="str">
        <f>Teorischema!E6</f>
        <v>VFRC</v>
      </c>
      <c r="F7" s="5" t="str">
        <f>Teorischema!F6</f>
        <v>Oskar</v>
      </c>
      <c r="G7" s="122" t="str">
        <f>Teorischema!G5</f>
        <v>Lektion</v>
      </c>
      <c r="H7" s="5"/>
      <c r="I7" s="5"/>
      <c r="J7" s="5"/>
      <c r="K7" s="5"/>
      <c r="L7" s="5"/>
      <c r="M7" s="5"/>
      <c r="N7" s="5"/>
      <c r="O7" s="5"/>
      <c r="P7" s="5"/>
      <c r="Q7" s="5"/>
      <c r="R7" s="187"/>
    </row>
    <row r="8" spans="1:19" ht="13.15" x14ac:dyDescent="0.4">
      <c r="A8" s="163">
        <f t="shared" si="0"/>
        <v>7</v>
      </c>
      <c r="B8" s="191" t="str">
        <f>Teorischema!B7</f>
        <v>Sön</v>
      </c>
      <c r="C8" s="115">
        <f>Teorischema!C7</f>
        <v>43002</v>
      </c>
      <c r="D8" s="4" t="str">
        <f>Teorischema!D7</f>
        <v>17-20.30</v>
      </c>
      <c r="E8" s="4" t="str">
        <f>Teorischema!E7</f>
        <v>VFRC</v>
      </c>
      <c r="F8" s="4" t="str">
        <f>Teorischema!F7</f>
        <v>Oskar</v>
      </c>
      <c r="G8" s="121" t="str">
        <f>Teorischema!G7</f>
        <v>Lektion</v>
      </c>
      <c r="H8" s="4"/>
      <c r="I8" s="4"/>
      <c r="J8" s="4"/>
      <c r="K8" s="4"/>
      <c r="L8" s="4"/>
      <c r="M8" s="4"/>
      <c r="N8" s="4"/>
      <c r="O8" s="4"/>
      <c r="P8" s="4"/>
      <c r="Q8" s="4"/>
      <c r="R8" s="188"/>
    </row>
    <row r="9" spans="1:19" x14ac:dyDescent="0.35">
      <c r="A9" s="163">
        <f t="shared" si="0"/>
        <v>7</v>
      </c>
      <c r="B9" s="190" t="str">
        <f>Teorischema!B8</f>
        <v>Sön</v>
      </c>
      <c r="C9" s="114">
        <f>Teorischema!C8</f>
        <v>43009</v>
      </c>
      <c r="D9" s="5" t="str">
        <f>Teorischema!D8</f>
        <v>17-20.30</v>
      </c>
      <c r="E9" s="5" t="str">
        <f>Teorischema!E8</f>
        <v>POF</v>
      </c>
      <c r="F9" s="5" t="str">
        <f>Teorischema!F8</f>
        <v>Per</v>
      </c>
      <c r="G9" s="122" t="str">
        <f>Teorischema!G8</f>
        <v>Lektion</v>
      </c>
      <c r="H9" s="5"/>
      <c r="I9" s="5"/>
      <c r="J9" s="5"/>
      <c r="K9" s="5"/>
      <c r="L9" s="5"/>
      <c r="M9" s="5"/>
      <c r="N9" s="5"/>
      <c r="O9" s="5"/>
      <c r="P9" s="5"/>
      <c r="Q9" s="5"/>
      <c r="R9" s="176"/>
    </row>
    <row r="10" spans="1:19" x14ac:dyDescent="0.35">
      <c r="A10" s="163">
        <f t="shared" si="0"/>
        <v>7</v>
      </c>
      <c r="B10" s="191" t="str">
        <f>Teorischema!B9</f>
        <v>Sön</v>
      </c>
      <c r="C10" s="115">
        <f>Teorischema!C9</f>
        <v>43016</v>
      </c>
      <c r="D10" s="4" t="str">
        <f>Teorischema!D9</f>
        <v>17-20.30</v>
      </c>
      <c r="E10" s="4" t="str">
        <f>Teorischema!E9</f>
        <v>VFRC</v>
      </c>
      <c r="F10" s="4" t="str">
        <f>Teorischema!F9</f>
        <v>Oskar</v>
      </c>
      <c r="G10" s="121" t="str">
        <f>Teorischema!G9</f>
        <v>Lektion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175"/>
    </row>
    <row r="11" spans="1:19" x14ac:dyDescent="0.35">
      <c r="B11" s="190" t="str">
        <f>Teorischema!B10</f>
        <v>Sön</v>
      </c>
      <c r="C11" s="114">
        <f>Teorischema!C10</f>
        <v>43023</v>
      </c>
      <c r="D11" s="5" t="str">
        <f>Teorischema!D10</f>
        <v>17-20.30</v>
      </c>
      <c r="E11" s="5" t="str">
        <f>Teorischema!E10</f>
        <v>POF</v>
      </c>
      <c r="F11" s="5" t="str">
        <f>Teorischema!F10</f>
        <v>Per</v>
      </c>
      <c r="G11" s="122" t="e">
        <f>Teorischema!#REF!</f>
        <v>#REF!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176"/>
      <c r="S11" s="160">
        <f>_xlfn.ISOWEEKNUM(C11)</f>
        <v>41</v>
      </c>
    </row>
    <row r="12" spans="1:19" x14ac:dyDescent="0.35">
      <c r="A12" s="163">
        <f t="shared" si="0"/>
        <v>7</v>
      </c>
      <c r="B12" s="191" t="str">
        <f>Teorischema!B11</f>
        <v>Sön</v>
      </c>
      <c r="C12" s="132">
        <f>Teorischema!C11</f>
        <v>43030</v>
      </c>
      <c r="D12" s="4" t="str">
        <f>Teorischema!D11</f>
        <v>17-20.30</v>
      </c>
      <c r="E12" s="4" t="str">
        <f>Teorischema!E11</f>
        <v>VFRC</v>
      </c>
      <c r="F12" s="4" t="str">
        <f>Teorischema!F11</f>
        <v>Oskar</v>
      </c>
      <c r="G12" s="122" t="str">
        <f>Teorischema!G10</f>
        <v>Lektion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176"/>
      <c r="S12" s="160">
        <f t="shared" ref="S12:S51" si="1">_xlfn.ISOWEEKNUM(C12)</f>
        <v>42</v>
      </c>
    </row>
    <row r="13" spans="1:19" x14ac:dyDescent="0.35">
      <c r="A13" s="163">
        <f t="shared" si="0"/>
        <v>2</v>
      </c>
      <c r="B13" s="193" t="str">
        <f>Teorischema!B12</f>
        <v>Tis</v>
      </c>
      <c r="C13" s="139">
        <f>Teorischema!C12</f>
        <v>43032</v>
      </c>
      <c r="D13" s="140" t="str">
        <f>Teorischema!D12</f>
        <v>18-20</v>
      </c>
      <c r="E13" s="140" t="str">
        <f>Teorischema!E12</f>
        <v>VFRC-muntligt</v>
      </c>
      <c r="F13" s="207" t="str">
        <f>Teorischema!F12</f>
        <v>Ulf H</v>
      </c>
      <c r="G13" s="208" t="str">
        <f>Teorischema!G11</f>
        <v>Lektion + skolprov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175"/>
      <c r="S13" s="160">
        <f t="shared" si="1"/>
        <v>43</v>
      </c>
    </row>
    <row r="14" spans="1:19" x14ac:dyDescent="0.35">
      <c r="A14" s="163">
        <f t="shared" si="0"/>
        <v>7</v>
      </c>
      <c r="B14" s="190" t="str">
        <f>Teorischema!B13</f>
        <v>Sön</v>
      </c>
      <c r="C14" s="114">
        <f>Teorischema!C13</f>
        <v>43037</v>
      </c>
      <c r="D14" s="5" t="str">
        <f>Teorischema!D13</f>
        <v>17-20.30</v>
      </c>
      <c r="E14" s="5" t="str">
        <f>Teorischema!E13</f>
        <v>POF</v>
      </c>
      <c r="F14" s="5" t="str">
        <f>Teorischema!F13</f>
        <v>Per</v>
      </c>
      <c r="G14" s="123" t="str">
        <f>Teorischema!G13</f>
        <v>Lektion + skolprov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177"/>
      <c r="S14" s="160">
        <f t="shared" si="1"/>
        <v>43</v>
      </c>
    </row>
    <row r="15" spans="1:19" x14ac:dyDescent="0.35">
      <c r="A15" s="163">
        <f t="shared" si="0"/>
        <v>7</v>
      </c>
      <c r="B15" s="191" t="str">
        <f>Teorischema!B14</f>
        <v>Sön</v>
      </c>
      <c r="C15" s="115">
        <f>Teorischema!C14</f>
        <v>43044</v>
      </c>
      <c r="D15" s="4" t="str">
        <f>Teorischema!D14</f>
        <v>17-20.30</v>
      </c>
      <c r="E15" s="4" t="str">
        <f>Teorischema!E14</f>
        <v>HPL</v>
      </c>
      <c r="F15" s="4" t="str">
        <f>Teorischema!F14</f>
        <v>Anders</v>
      </c>
      <c r="G15" s="121" t="str">
        <f>Teorischema!G14</f>
        <v>Lektion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175"/>
      <c r="S15" s="160">
        <f t="shared" si="1"/>
        <v>44</v>
      </c>
    </row>
    <row r="16" spans="1:19" x14ac:dyDescent="0.35">
      <c r="A16" s="163">
        <f t="shared" si="0"/>
        <v>2</v>
      </c>
      <c r="B16" s="192" t="str">
        <f>Teorischema!B15</f>
        <v>Tis</v>
      </c>
      <c r="C16" s="114">
        <f>Teorischema!C15</f>
        <v>43046</v>
      </c>
      <c r="D16" s="5" t="str">
        <f>Teorischema!D15</f>
        <v>17-20.30</v>
      </c>
      <c r="E16" s="5" t="str">
        <f>Teorischema!E15</f>
        <v>HPL</v>
      </c>
      <c r="F16" s="5" t="str">
        <f>Teorischema!F15</f>
        <v>CBT</v>
      </c>
      <c r="G16" s="123" t="str">
        <f>Teorischema!G15</f>
        <v>Hemlektion CBT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177"/>
      <c r="S16" s="160">
        <f t="shared" si="1"/>
        <v>45</v>
      </c>
    </row>
    <row r="17" spans="1:19" ht="13.35" customHeight="1" x14ac:dyDescent="0.35">
      <c r="A17" s="163">
        <f t="shared" si="0"/>
        <v>7</v>
      </c>
      <c r="B17" s="191" t="str">
        <f>Teorischema!B16</f>
        <v>Sön</v>
      </c>
      <c r="C17" s="142">
        <f>Teorischema!C16</f>
        <v>43051</v>
      </c>
      <c r="D17" s="143" t="str">
        <f>Teorischema!D16</f>
        <v>17-20.30</v>
      </c>
      <c r="E17" s="143" t="str">
        <f>Teorischema!E16</f>
        <v>HPL</v>
      </c>
      <c r="F17" s="143" t="str">
        <f>Teorischema!F16</f>
        <v>Anders</v>
      </c>
      <c r="G17" s="144" t="str">
        <f>Teorischema!G16</f>
        <v>Lektion + skolprov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78"/>
      <c r="S17" s="160">
        <f t="shared" si="1"/>
        <v>45</v>
      </c>
    </row>
    <row r="18" spans="1:19" x14ac:dyDescent="0.35">
      <c r="A18" s="163">
        <f t="shared" si="0"/>
        <v>2</v>
      </c>
      <c r="B18" s="193" t="str">
        <f>Teorischema!B17</f>
        <v>Tis</v>
      </c>
      <c r="C18" s="139">
        <f>Teorischema!C17</f>
        <v>43053</v>
      </c>
      <c r="D18" s="148" t="str">
        <f>Teorischema!D17</f>
        <v>18-20</v>
      </c>
      <c r="E18" s="140" t="str">
        <f>Teorischema!E17</f>
        <v>HPL, VFRC, POF</v>
      </c>
      <c r="F18" s="140" t="str">
        <f>Teorischema!F17</f>
        <v>Eslöv-PPL</v>
      </c>
      <c r="G18" s="208" t="str">
        <f>Teorischema!G19</f>
        <v>Lektion                     Kap 1-3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75"/>
      <c r="S18" s="160">
        <f t="shared" si="1"/>
        <v>46</v>
      </c>
    </row>
    <row r="19" spans="1:19" x14ac:dyDescent="0.35">
      <c r="A19" s="163">
        <f t="shared" si="0"/>
        <v>7</v>
      </c>
      <c r="B19" s="193" t="str">
        <f>Teorischema!B18</f>
        <v>Sön</v>
      </c>
      <c r="C19" s="139">
        <f>Teorischema!C18</f>
        <v>43058</v>
      </c>
      <c r="D19" s="148" t="str">
        <f>Teorischema!D18</f>
        <v>15-17</v>
      </c>
      <c r="E19" s="140" t="str">
        <f>Teorischema!E18</f>
        <v>HPL, VFRC, POF</v>
      </c>
      <c r="F19" s="140" t="str">
        <f>Teorischema!F18</f>
        <v>Eslöv-PPL</v>
      </c>
      <c r="G19" s="209" t="str">
        <f>Teorischema!G20</f>
        <v xml:space="preserve">Lektion                     Kap 4-7 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77"/>
      <c r="S19" s="160">
        <f t="shared" si="1"/>
        <v>46</v>
      </c>
    </row>
    <row r="20" spans="1:19" x14ac:dyDescent="0.35">
      <c r="A20" s="163">
        <f t="shared" si="0"/>
        <v>7</v>
      </c>
      <c r="B20" s="191" t="str">
        <f>Teorischema!B19</f>
        <v>Sön</v>
      </c>
      <c r="C20" s="115">
        <f>Teorischema!C19</f>
        <v>43058</v>
      </c>
      <c r="D20" s="4" t="str">
        <f>Teorischema!D19</f>
        <v>17-20.30</v>
      </c>
      <c r="E20" s="4" t="str">
        <f>Teorischema!E19</f>
        <v>ALOP</v>
      </c>
      <c r="F20" s="4" t="str">
        <f>Teorischema!F19</f>
        <v>Arnaud</v>
      </c>
      <c r="G20" s="147" t="str">
        <f>Teorischema!G21</f>
        <v>Lektion                     Kap 8-11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175"/>
      <c r="S20" s="160">
        <f t="shared" si="1"/>
        <v>46</v>
      </c>
    </row>
    <row r="21" spans="1:19" x14ac:dyDescent="0.35">
      <c r="A21" s="163">
        <f t="shared" si="0"/>
        <v>7</v>
      </c>
      <c r="B21" s="190" t="str">
        <f>Teorischema!B20</f>
        <v>Sön</v>
      </c>
      <c r="C21" s="114">
        <f>Teorischema!C20</f>
        <v>43065</v>
      </c>
      <c r="D21" s="5" t="str">
        <f>Teorischema!D20</f>
        <v>17-20.30</v>
      </c>
      <c r="E21" s="5" t="str">
        <f>Teorischema!E20</f>
        <v>ALOP</v>
      </c>
      <c r="F21" s="5" t="str">
        <f>Teorischema!F20</f>
        <v>Arnaud</v>
      </c>
      <c r="G21" s="123" t="str">
        <f>Teorischema!G22</f>
        <v>Lektion                     Kap 12-14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177"/>
      <c r="S21" s="160">
        <f t="shared" si="1"/>
        <v>47</v>
      </c>
    </row>
    <row r="22" spans="1:19" x14ac:dyDescent="0.35">
      <c r="A22" s="163">
        <f t="shared" si="0"/>
        <v>7</v>
      </c>
      <c r="B22" s="191" t="str">
        <f>Teorischema!B21</f>
        <v>Sön</v>
      </c>
      <c r="C22" s="115">
        <f>Teorischema!C21</f>
        <v>43072</v>
      </c>
      <c r="D22" s="4" t="str">
        <f>Teorischema!D21</f>
        <v>17-20.30</v>
      </c>
      <c r="E22" s="4" t="str">
        <f>Teorischema!E21</f>
        <v>ALOP</v>
      </c>
      <c r="F22" s="146" t="str">
        <f>Teorischema!F21</f>
        <v>Arnaud</v>
      </c>
      <c r="G22" s="147" t="str">
        <f>Teorischema!G23</f>
        <v>Lektion                     Kap 15-18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80"/>
      <c r="S22" s="160">
        <f t="shared" si="1"/>
        <v>48</v>
      </c>
    </row>
    <row r="23" spans="1:19" x14ac:dyDescent="0.35">
      <c r="A23" s="163">
        <f t="shared" si="0"/>
        <v>7</v>
      </c>
      <c r="B23" s="190" t="str">
        <f>Teorischema!B22</f>
        <v>Sön</v>
      </c>
      <c r="C23" s="114">
        <f>Teorischema!C22</f>
        <v>43079</v>
      </c>
      <c r="D23" s="5" t="str">
        <f>Teorischema!D22</f>
        <v>17-20.30</v>
      </c>
      <c r="E23" s="5" t="str">
        <f>Teorischema!E22</f>
        <v>ALOP</v>
      </c>
      <c r="F23" s="5" t="str">
        <f>Teorischema!F22</f>
        <v>Arnaud</v>
      </c>
      <c r="G23" s="123">
        <f>Teorischema!G24</f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177"/>
      <c r="S23" s="160">
        <f t="shared" si="1"/>
        <v>49</v>
      </c>
    </row>
    <row r="24" spans="1:19" ht="13.15" x14ac:dyDescent="0.4">
      <c r="A24" s="163">
        <f t="shared" si="0"/>
        <v>7</v>
      </c>
      <c r="B24" s="191" t="str">
        <f>Teorischema!B23</f>
        <v>Sön</v>
      </c>
      <c r="C24" s="115">
        <f>Teorischema!C23</f>
        <v>43086</v>
      </c>
      <c r="D24" s="4" t="str">
        <f>Teorischema!D23</f>
        <v>17-20.30</v>
      </c>
      <c r="E24" s="4" t="str">
        <f>Teorischema!E23</f>
        <v>ALOP</v>
      </c>
      <c r="F24" s="146" t="str">
        <f>Teorischema!F23</f>
        <v>Arnaud</v>
      </c>
      <c r="G24" s="151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84"/>
      <c r="S24" s="160">
        <f t="shared" si="1"/>
        <v>50</v>
      </c>
    </row>
    <row r="25" spans="1:19" ht="13.15" x14ac:dyDescent="0.4">
      <c r="A25" s="163">
        <f t="shared" si="0"/>
        <v>7</v>
      </c>
      <c r="B25" s="194" t="str">
        <f>Teorischema!B24</f>
        <v>Sön</v>
      </c>
      <c r="C25" s="133">
        <f>Teorischema!C24</f>
        <v>43093</v>
      </c>
      <c r="D25" s="195" t="str">
        <f>Teorischema!D24</f>
        <v>Juluppehåll = plugga</v>
      </c>
      <c r="E25" s="196">
        <f>Teorischema!E24</f>
        <v>0</v>
      </c>
      <c r="F25" s="196">
        <f>Teorischema!F24</f>
        <v>0</v>
      </c>
      <c r="G25" s="151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84"/>
      <c r="S25" s="160">
        <f t="shared" si="1"/>
        <v>51</v>
      </c>
    </row>
    <row r="26" spans="1:19" ht="13.15" x14ac:dyDescent="0.4">
      <c r="A26" s="163">
        <f t="shared" si="0"/>
        <v>7</v>
      </c>
      <c r="B26" s="194" t="str">
        <f>Teorischema!B25</f>
        <v>Sön</v>
      </c>
      <c r="C26" s="133">
        <f>Teorischema!C25</f>
        <v>43100</v>
      </c>
      <c r="D26" s="195" t="str">
        <f>Teorischema!D25</f>
        <v>Juluppehåll = plugga</v>
      </c>
      <c r="E26" s="196">
        <f>Teorischema!E25</f>
        <v>0</v>
      </c>
      <c r="F26" s="196">
        <f>Teorischema!F25</f>
        <v>0</v>
      </c>
      <c r="G26" s="141" t="str">
        <f>Teorischema!G27</f>
        <v>Tenta + omprov + möjlighet till språkprov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79"/>
      <c r="S26" s="160">
        <f t="shared" si="1"/>
        <v>52</v>
      </c>
    </row>
    <row r="27" spans="1:19" x14ac:dyDescent="0.35">
      <c r="A27" s="163">
        <f t="shared" si="0"/>
        <v>7</v>
      </c>
      <c r="B27" s="190" t="str">
        <f>Teorischema!B26</f>
        <v>Sön</v>
      </c>
      <c r="C27" s="114">
        <f>Teorischema!C26</f>
        <v>43107</v>
      </c>
      <c r="D27" s="5" t="str">
        <f>Teorischema!D26</f>
        <v>17-20.30</v>
      </c>
      <c r="E27" s="5" t="str">
        <f>Teorischema!E26</f>
        <v>ALOP</v>
      </c>
      <c r="F27" s="5" t="str">
        <f>Teorischema!F26</f>
        <v>Arnaud</v>
      </c>
      <c r="G27" s="141" t="str">
        <f>Teorischema!G28</f>
        <v>Tenta + omprov + möjlighet till språkprov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179"/>
      <c r="S27" s="160">
        <f t="shared" si="1"/>
        <v>1</v>
      </c>
    </row>
    <row r="28" spans="1:19" x14ac:dyDescent="0.35">
      <c r="A28" s="163">
        <f t="shared" si="0"/>
        <v>2</v>
      </c>
      <c r="B28" s="193" t="str">
        <f>Teorischema!B27</f>
        <v>Tis</v>
      </c>
      <c r="C28" s="139">
        <f>Teorischema!C27</f>
        <v>43109</v>
      </c>
      <c r="D28" s="148" t="str">
        <f>Teorischema!D27</f>
        <v>18-20</v>
      </c>
      <c r="E28" s="140" t="str">
        <f>Teorischema!E27</f>
        <v>ALOP</v>
      </c>
      <c r="F28" s="140" t="str">
        <f>Teorischema!F27</f>
        <v>Eslöv-PPL</v>
      </c>
      <c r="G28" s="210" t="str">
        <f>Teorischema!G29</f>
        <v>Lektion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76"/>
      <c r="S28" s="160">
        <f t="shared" si="1"/>
        <v>2</v>
      </c>
    </row>
    <row r="29" spans="1:19" x14ac:dyDescent="0.35">
      <c r="A29" s="163">
        <f t="shared" si="0"/>
        <v>7</v>
      </c>
      <c r="B29" s="193" t="str">
        <f>Teorischema!B28</f>
        <v>Sön</v>
      </c>
      <c r="C29" s="139">
        <f>Teorischema!C28</f>
        <v>43114</v>
      </c>
      <c r="D29" s="140" t="str">
        <f>Teorischema!D28</f>
        <v>15-17</v>
      </c>
      <c r="E29" s="140" t="str">
        <f>Teorischema!E28</f>
        <v>ALOP</v>
      </c>
      <c r="F29" s="140" t="str">
        <f>Teorischema!F28</f>
        <v>Eslöv-PPL</v>
      </c>
      <c r="G29" s="208" t="str">
        <f>Teorischema!G30</f>
        <v>Lektion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75"/>
      <c r="S29" s="160">
        <f t="shared" si="1"/>
        <v>2</v>
      </c>
    </row>
    <row r="30" spans="1:19" x14ac:dyDescent="0.35">
      <c r="A30" s="163">
        <f t="shared" si="0"/>
        <v>7</v>
      </c>
      <c r="B30" s="190" t="str">
        <f>Teorischema!B29</f>
        <v>Sön</v>
      </c>
      <c r="C30" s="114">
        <f>Teorischema!C29</f>
        <v>43114</v>
      </c>
      <c r="D30" s="5" t="str">
        <f>Teorischema!D29</f>
        <v>17-20.30</v>
      </c>
      <c r="E30" s="126" t="str">
        <f>Teorischema!E29</f>
        <v>MET</v>
      </c>
      <c r="F30" s="126" t="str">
        <f>Teorischema!F29</f>
        <v>Lars</v>
      </c>
      <c r="G30" s="122" t="str">
        <f>Teorischema!G31</f>
        <v>Lektion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76"/>
      <c r="S30" s="160">
        <f t="shared" si="1"/>
        <v>2</v>
      </c>
    </row>
    <row r="31" spans="1:19" x14ac:dyDescent="0.35">
      <c r="A31" s="163">
        <f t="shared" si="0"/>
        <v>7</v>
      </c>
      <c r="B31" s="191" t="str">
        <f>Teorischema!B30</f>
        <v>Sön</v>
      </c>
      <c r="C31" s="115">
        <f>Teorischema!C30</f>
        <v>43121</v>
      </c>
      <c r="D31" s="4" t="str">
        <f>Teorischema!D30</f>
        <v>17-20.30</v>
      </c>
      <c r="E31" s="127" t="str">
        <f>Teorischema!E30</f>
        <v>MET</v>
      </c>
      <c r="F31" s="127" t="str">
        <f>Teorischema!F30</f>
        <v>Lars</v>
      </c>
      <c r="G31" s="121" t="str">
        <f>Teorischema!G32</f>
        <v>Lektion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75"/>
      <c r="S31" s="160">
        <f t="shared" si="1"/>
        <v>3</v>
      </c>
    </row>
    <row r="32" spans="1:19" x14ac:dyDescent="0.35">
      <c r="A32" s="163">
        <f t="shared" si="0"/>
        <v>7</v>
      </c>
      <c r="B32" s="190" t="str">
        <f>Teorischema!B31</f>
        <v>Sön</v>
      </c>
      <c r="C32" s="114">
        <f>Teorischema!C31</f>
        <v>43128</v>
      </c>
      <c r="D32" s="5" t="str">
        <f>Teorischema!D31</f>
        <v>17-20.30</v>
      </c>
      <c r="E32" s="126" t="str">
        <f>Teorischema!E31</f>
        <v>AGK</v>
      </c>
      <c r="F32" s="126" t="str">
        <f>Teorischema!F31</f>
        <v>John</v>
      </c>
      <c r="G32" s="122" t="str">
        <f>Teorischema!G33</f>
        <v>Lektion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76"/>
      <c r="S32" s="160">
        <f t="shared" si="1"/>
        <v>4</v>
      </c>
    </row>
    <row r="33" spans="1:19" ht="13.15" x14ac:dyDescent="0.4">
      <c r="A33" s="163">
        <f t="shared" si="0"/>
        <v>7</v>
      </c>
      <c r="B33" s="191" t="str">
        <f>Teorischema!B32</f>
        <v>Sön</v>
      </c>
      <c r="C33" s="115">
        <f>Teorischema!C32</f>
        <v>43135</v>
      </c>
      <c r="D33" s="4" t="str">
        <f>Teorischema!D32</f>
        <v>17-20.30</v>
      </c>
      <c r="E33" s="127" t="str">
        <f>Teorischema!E32</f>
        <v>MET</v>
      </c>
      <c r="F33" s="127" t="str">
        <f>Teorischema!F32</f>
        <v>Lars</v>
      </c>
      <c r="G33" s="125">
        <f>Teorischema!G34</f>
        <v>0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85"/>
      <c r="S33" s="160">
        <f t="shared" si="1"/>
        <v>5</v>
      </c>
    </row>
    <row r="34" spans="1:19" x14ac:dyDescent="0.35">
      <c r="A34" s="163">
        <f t="shared" si="0"/>
        <v>7</v>
      </c>
      <c r="B34" s="190" t="str">
        <f>Teorischema!B33</f>
        <v>Sön</v>
      </c>
      <c r="C34" s="114">
        <f>Teorischema!C33</f>
        <v>43142</v>
      </c>
      <c r="D34" s="5" t="str">
        <f>Teorischema!D33</f>
        <v>17-20.30</v>
      </c>
      <c r="E34" s="126" t="str">
        <f>Teorischema!E33</f>
        <v>AGK</v>
      </c>
      <c r="F34" s="126" t="str">
        <f>Teorischema!F33</f>
        <v>John</v>
      </c>
      <c r="G34" s="122" t="str">
        <f>Teorischema!G35</f>
        <v>Lektion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76"/>
      <c r="S34" s="160">
        <f t="shared" si="1"/>
        <v>6</v>
      </c>
    </row>
    <row r="35" spans="1:19" ht="13.15" x14ac:dyDescent="0.4">
      <c r="A35" s="163">
        <f t="shared" si="0"/>
        <v>7</v>
      </c>
      <c r="B35" s="194" t="str">
        <f>Teorischema!B34</f>
        <v>Sön</v>
      </c>
      <c r="C35" s="133">
        <f>Teorischema!C34</f>
        <v>43149</v>
      </c>
      <c r="D35" s="25" t="str">
        <f>Teorischema!D34</f>
        <v>Sportlovsuppehåll (=Plugga)</v>
      </c>
      <c r="E35" s="124">
        <f>Teorischema!E34</f>
        <v>0</v>
      </c>
      <c r="F35" s="124">
        <f>Teorischema!F34</f>
        <v>0</v>
      </c>
      <c r="G35" s="121" t="str">
        <f>Teorischema!G36</f>
        <v>Lektion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75"/>
      <c r="S35" s="160">
        <f t="shared" si="1"/>
        <v>7</v>
      </c>
    </row>
    <row r="36" spans="1:19" x14ac:dyDescent="0.35">
      <c r="A36" s="163">
        <f t="shared" si="0"/>
        <v>7</v>
      </c>
      <c r="B36" s="190" t="str">
        <f>Teorischema!B35</f>
        <v>Sön</v>
      </c>
      <c r="C36" s="114">
        <f>Teorischema!C35</f>
        <v>43156</v>
      </c>
      <c r="D36" s="5" t="str">
        <f>Teorischema!D35</f>
        <v>17-20.30</v>
      </c>
      <c r="E36" s="126" t="str">
        <f>Teorischema!E35</f>
        <v>MET</v>
      </c>
      <c r="F36" s="126" t="str">
        <f>Teorischema!F35</f>
        <v>Lars</v>
      </c>
      <c r="G36" s="122" t="str">
        <f>Teorischema!G37</f>
        <v>Lektion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76"/>
      <c r="S36" s="160">
        <f t="shared" si="1"/>
        <v>8</v>
      </c>
    </row>
    <row r="37" spans="1:19" x14ac:dyDescent="0.35">
      <c r="A37" s="163">
        <f t="shared" si="0"/>
        <v>7</v>
      </c>
      <c r="B37" s="191" t="str">
        <f>Teorischema!B36</f>
        <v>Sön</v>
      </c>
      <c r="C37" s="115">
        <f>Teorischema!C36</f>
        <v>43163</v>
      </c>
      <c r="D37" s="4" t="str">
        <f>Teorischema!D36</f>
        <v>17-20.30</v>
      </c>
      <c r="E37" s="127" t="str">
        <f>Teorischema!E36</f>
        <v>AGK</v>
      </c>
      <c r="F37" s="127" t="str">
        <f>Teorischema!F36</f>
        <v>John</v>
      </c>
      <c r="G37" s="121" t="str">
        <f>Teorischema!G38</f>
        <v>Lektion + skolprov</v>
      </c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75"/>
      <c r="S37" s="160">
        <f t="shared" si="1"/>
        <v>9</v>
      </c>
    </row>
    <row r="38" spans="1:19" x14ac:dyDescent="0.35">
      <c r="A38" s="163">
        <f t="shared" si="0"/>
        <v>7</v>
      </c>
      <c r="B38" s="190" t="str">
        <f>Teorischema!B37</f>
        <v>Sön</v>
      </c>
      <c r="C38" s="114">
        <f>Teorischema!C37</f>
        <v>43170</v>
      </c>
      <c r="D38" s="5" t="str">
        <f>Teorischema!D37</f>
        <v>17-20.30</v>
      </c>
      <c r="E38" s="126" t="str">
        <f>Teorischema!E37</f>
        <v>MET</v>
      </c>
      <c r="F38" s="126" t="str">
        <f>Teorischema!F37</f>
        <v>Lars</v>
      </c>
      <c r="G38" s="123" t="str">
        <f>Teorischema!G39</f>
        <v>Lektion + skolprov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77"/>
      <c r="S38" s="160">
        <f t="shared" si="1"/>
        <v>10</v>
      </c>
    </row>
    <row r="39" spans="1:19" x14ac:dyDescent="0.35">
      <c r="A39" s="163">
        <f t="shared" si="0"/>
        <v>7</v>
      </c>
      <c r="B39" s="191" t="str">
        <f>Teorischema!B38</f>
        <v>Sön</v>
      </c>
      <c r="C39" s="115">
        <f>Teorischema!C38</f>
        <v>43177</v>
      </c>
      <c r="D39" s="4" t="str">
        <f>Teorischema!D38</f>
        <v>17-20.30</v>
      </c>
      <c r="E39" s="127" t="str">
        <f>Teorischema!E38</f>
        <v>AGK</v>
      </c>
      <c r="F39" s="127" t="str">
        <f>Teorischema!F38</f>
        <v>John</v>
      </c>
      <c r="G39" s="141" t="str">
        <f>Teorischema!G41</f>
        <v>Tenta + omprov + möjlighet till språkprov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79"/>
      <c r="S39" s="160">
        <f t="shared" si="1"/>
        <v>11</v>
      </c>
    </row>
    <row r="40" spans="1:19" x14ac:dyDescent="0.35">
      <c r="A40" s="163">
        <f t="shared" si="0"/>
        <v>7</v>
      </c>
      <c r="B40" s="190" t="str">
        <f>Teorischema!B39</f>
        <v>Sön</v>
      </c>
      <c r="C40" s="114">
        <f>Teorischema!C39</f>
        <v>43184</v>
      </c>
      <c r="D40" s="5" t="str">
        <f>Teorischema!D39</f>
        <v>17-20.30</v>
      </c>
      <c r="E40" s="126" t="str">
        <f>Teorischema!E39</f>
        <v>MET</v>
      </c>
      <c r="F40" s="126" t="str">
        <f>Teorischema!F39</f>
        <v>Lars</v>
      </c>
      <c r="G40" s="141" t="str">
        <f>Teorischema!G42</f>
        <v>Tenta + omprov + möjlighet till språkprov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79"/>
      <c r="S40" s="160">
        <f t="shared" si="1"/>
        <v>12</v>
      </c>
    </row>
    <row r="41" spans="1:19" ht="13.15" x14ac:dyDescent="0.4">
      <c r="A41" s="163">
        <f t="shared" si="0"/>
        <v>7</v>
      </c>
      <c r="B41" s="194">
        <f>Teorischema!B40</f>
        <v>0</v>
      </c>
      <c r="C41" s="133">
        <f>Teorischema!C40</f>
        <v>43191</v>
      </c>
      <c r="D41" s="25" t="str">
        <f>Teorischema!D40</f>
        <v>Påskuppehåll (=Plugga)</v>
      </c>
      <c r="E41" s="124">
        <f>Teorischema!E40</f>
        <v>0</v>
      </c>
      <c r="F41" s="124">
        <f>Teorischema!F40</f>
        <v>0</v>
      </c>
      <c r="G41" s="123" t="str">
        <f>Teorischema!G43</f>
        <v>Lektion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77"/>
      <c r="S41" s="160">
        <f t="shared" si="1"/>
        <v>13</v>
      </c>
    </row>
    <row r="42" spans="1:19" x14ac:dyDescent="0.35">
      <c r="A42" s="163">
        <f t="shared" si="0"/>
        <v>2</v>
      </c>
      <c r="B42" s="193" t="str">
        <f>Teorischema!B41</f>
        <v>Tis</v>
      </c>
      <c r="C42" s="149">
        <f>Teorischema!C41</f>
        <v>43193</v>
      </c>
      <c r="D42" s="140" t="str">
        <f>Teorischema!D41</f>
        <v>18-20</v>
      </c>
      <c r="E42" s="140" t="str">
        <f>Teorischema!E41</f>
        <v>AGK + MET</v>
      </c>
      <c r="F42" s="140" t="str">
        <f>Teorischema!F41</f>
        <v>Eslöv-PPL</v>
      </c>
      <c r="G42" s="209" t="str">
        <f>Teorischema!G44</f>
        <v>Lektion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80"/>
      <c r="S42" s="160">
        <f t="shared" si="1"/>
        <v>14</v>
      </c>
    </row>
    <row r="43" spans="1:19" ht="13.15" x14ac:dyDescent="0.4">
      <c r="A43" s="163">
        <f t="shared" si="0"/>
        <v>7</v>
      </c>
      <c r="B43" s="193" t="str">
        <f>Teorischema!B42</f>
        <v>Sön</v>
      </c>
      <c r="C43" s="139">
        <f>Teorischema!C42</f>
        <v>43198</v>
      </c>
      <c r="D43" s="148" t="str">
        <f>Teorischema!D42</f>
        <v>15-17</v>
      </c>
      <c r="E43" s="140" t="str">
        <f>Teorischema!E42</f>
        <v>AGK + MET</v>
      </c>
      <c r="F43" s="140" t="str">
        <f>Teorischema!F42</f>
        <v>Eslöv-PPL</v>
      </c>
      <c r="G43" s="211" t="str">
        <f>Teorischema!G45</f>
        <v>Lektion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85"/>
      <c r="S43" s="160">
        <f t="shared" si="1"/>
        <v>14</v>
      </c>
    </row>
    <row r="44" spans="1:19" x14ac:dyDescent="0.35">
      <c r="A44" s="163">
        <f t="shared" si="0"/>
        <v>7</v>
      </c>
      <c r="B44" s="191" t="str">
        <f>Teorischema!B43</f>
        <v>Sön</v>
      </c>
      <c r="C44" s="115">
        <f>Teorischema!C43</f>
        <v>43198</v>
      </c>
      <c r="D44" s="4" t="str">
        <f>Teorischema!D43</f>
        <v>17-20.30</v>
      </c>
      <c r="E44" s="127" t="str">
        <f>Teorischema!E43</f>
        <v>NAV</v>
      </c>
      <c r="F44" s="127" t="str">
        <f>Teorischema!F43</f>
        <v>Per</v>
      </c>
      <c r="G44" s="123" t="str">
        <f>Teorischema!G46</f>
        <v>Lektion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77"/>
      <c r="S44" s="160">
        <f t="shared" si="1"/>
        <v>14</v>
      </c>
    </row>
    <row r="45" spans="1:19" x14ac:dyDescent="0.35">
      <c r="A45" s="163">
        <f t="shared" si="0"/>
        <v>7</v>
      </c>
      <c r="B45" s="190" t="str">
        <f>Teorischema!B44</f>
        <v>Sön</v>
      </c>
      <c r="C45" s="114">
        <f>Teorischema!C44</f>
        <v>43205</v>
      </c>
      <c r="D45" s="5" t="str">
        <f>Teorischema!D44</f>
        <v>17-20.30</v>
      </c>
      <c r="E45" s="126" t="str">
        <f>Teorischema!E44</f>
        <v>NAV</v>
      </c>
      <c r="F45" s="126" t="str">
        <f>Teorischema!F44</f>
        <v>Per</v>
      </c>
      <c r="G45" s="147" t="str">
        <f>Teorischema!G47</f>
        <v>Lektion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80"/>
      <c r="S45" s="160">
        <f t="shared" si="1"/>
        <v>15</v>
      </c>
    </row>
    <row r="46" spans="1:19" x14ac:dyDescent="0.35">
      <c r="A46" s="163">
        <f t="shared" si="0"/>
        <v>7</v>
      </c>
      <c r="B46" s="191" t="str">
        <f>Teorischema!B45</f>
        <v>Sön</v>
      </c>
      <c r="C46" s="115">
        <f>Teorischema!C45</f>
        <v>43212</v>
      </c>
      <c r="D46" s="4" t="str">
        <f>Teorischema!D45</f>
        <v>17-20.30</v>
      </c>
      <c r="E46" s="127" t="str">
        <f>Teorischema!E45</f>
        <v>NAV</v>
      </c>
      <c r="F46" s="127" t="str">
        <f>Teorischema!F45</f>
        <v>Per</v>
      </c>
      <c r="G46" s="123" t="str">
        <f>Teorischema!G48</f>
        <v>Lektion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77"/>
      <c r="S46" s="160">
        <f t="shared" si="1"/>
        <v>16</v>
      </c>
    </row>
    <row r="47" spans="1:19" x14ac:dyDescent="0.35">
      <c r="A47" s="163">
        <f t="shared" si="0"/>
        <v>7</v>
      </c>
      <c r="B47" s="190" t="str">
        <f>Teorischema!B46</f>
        <v>Sön</v>
      </c>
      <c r="C47" s="114">
        <f>Teorischema!C46</f>
        <v>43219</v>
      </c>
      <c r="D47" s="5" t="str">
        <f>Teorischema!D46</f>
        <v>17-20.30</v>
      </c>
      <c r="E47" s="126" t="str">
        <f>Teorischema!E46</f>
        <v>FPP</v>
      </c>
      <c r="F47" s="126" t="str">
        <f>Teorischema!F46</f>
        <v>Ulf</v>
      </c>
      <c r="G47" s="147" t="str">
        <f>Teorischema!G49</f>
        <v>Lektion + skolprov</v>
      </c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80"/>
      <c r="S47" s="160">
        <f t="shared" si="1"/>
        <v>17</v>
      </c>
    </row>
    <row r="48" spans="1:19" x14ac:dyDescent="0.35">
      <c r="A48" s="163">
        <f t="shared" si="0"/>
        <v>7</v>
      </c>
      <c r="B48" s="191" t="str">
        <f>Teorischema!B47</f>
        <v>Sön</v>
      </c>
      <c r="C48" s="115">
        <f>Teorischema!C47</f>
        <v>43226</v>
      </c>
      <c r="D48" s="4" t="str">
        <f>Teorischema!D47</f>
        <v>17-20.30</v>
      </c>
      <c r="E48" s="127" t="str">
        <f>Teorischema!E47</f>
        <v>FPP</v>
      </c>
      <c r="F48" s="127" t="str">
        <f>Teorischema!F47</f>
        <v>Ulf</v>
      </c>
      <c r="G48" s="122" t="e">
        <f>Teorischema!#REF!</f>
        <v>#REF!</v>
      </c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76"/>
      <c r="S48" s="160">
        <f t="shared" si="1"/>
        <v>18</v>
      </c>
    </row>
    <row r="49" spans="1:19" x14ac:dyDescent="0.35">
      <c r="A49" s="163">
        <f t="shared" si="0"/>
        <v>7</v>
      </c>
      <c r="B49" s="190" t="str">
        <f>Teorischema!B48</f>
        <v>Sön</v>
      </c>
      <c r="C49" s="114">
        <f>Teorischema!C48</f>
        <v>43233</v>
      </c>
      <c r="D49" s="5" t="str">
        <f>Teorischema!D48</f>
        <v>17-20.30</v>
      </c>
      <c r="E49" s="126" t="str">
        <f>Teorischema!E48</f>
        <v>FPP</v>
      </c>
      <c r="F49" s="126" t="str">
        <f>Teorischema!F48</f>
        <v>Ulf</v>
      </c>
      <c r="G49" s="141" t="str">
        <f>Teorischema!G50</f>
        <v>Tenta + omprov + möjlighet till språkprov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79"/>
      <c r="S49" s="160">
        <f t="shared" si="1"/>
        <v>19</v>
      </c>
    </row>
    <row r="50" spans="1:19" x14ac:dyDescent="0.35">
      <c r="B50" s="191" t="str">
        <f>Teorischema!B49</f>
        <v>Sön</v>
      </c>
      <c r="C50" s="115">
        <f>Teorischema!C49</f>
        <v>43240</v>
      </c>
      <c r="D50" s="4" t="str">
        <f>Teorischema!D49</f>
        <v>17-20.30</v>
      </c>
      <c r="E50" s="127" t="str">
        <f>Teorischema!E49</f>
        <v>FPP+NAV</v>
      </c>
      <c r="F50" s="127" t="str">
        <f>Teorischema!F49</f>
        <v>U&amp;P</v>
      </c>
      <c r="G50" s="141" t="str">
        <f>Teorischema!G51</f>
        <v>Tenta + omprov + möjlighet till språkprov</v>
      </c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79"/>
      <c r="S50" s="160">
        <f t="shared" si="1"/>
        <v>20</v>
      </c>
    </row>
    <row r="51" spans="1:19" x14ac:dyDescent="0.35">
      <c r="B51" s="193" t="str">
        <f>Teorischema!B50</f>
        <v>Tis</v>
      </c>
      <c r="C51" s="139">
        <f>Teorischema!C50</f>
        <v>43242</v>
      </c>
      <c r="D51" s="140" t="str">
        <f>Teorischema!D50</f>
        <v>18-20</v>
      </c>
      <c r="E51" s="140" t="str">
        <f>Teorischema!E50</f>
        <v>FPP+N</v>
      </c>
      <c r="F51" s="140" t="str">
        <f>Teorischema!F50</f>
        <v>Eslöv-PPL</v>
      </c>
      <c r="G51" s="208" t="str">
        <f>Teorischema!G52</f>
        <v>Lektion</v>
      </c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75"/>
      <c r="S51" s="160">
        <f t="shared" si="1"/>
        <v>21</v>
      </c>
    </row>
    <row r="52" spans="1:19" s="216" customFormat="1" x14ac:dyDescent="0.35">
      <c r="A52" s="165"/>
      <c r="B52" s="214" t="str">
        <f t="shared" ref="B52:B54" si="2">IF(WEEKDAY(C52,2)=7,"Sön","?")</f>
        <v>Sön</v>
      </c>
      <c r="C52" s="215">
        <f>C50+7</f>
        <v>43247</v>
      </c>
      <c r="D52" s="4" t="s">
        <v>132</v>
      </c>
      <c r="E52" s="212" t="s">
        <v>110</v>
      </c>
      <c r="F52" s="4" t="s">
        <v>64</v>
      </c>
      <c r="G52" s="213" t="s">
        <v>104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9" ht="26.25" customHeight="1" x14ac:dyDescent="0.4">
      <c r="B53" s="194"/>
      <c r="C53" s="134"/>
      <c r="D53" s="116" t="s">
        <v>92</v>
      </c>
      <c r="E53" s="136"/>
      <c r="F53" s="136"/>
      <c r="G53" s="137"/>
    </row>
    <row r="54" spans="1:19" ht="26.25" customHeight="1" thickBot="1" x14ac:dyDescent="0.45">
      <c r="B54" s="190" t="str">
        <f t="shared" si="2"/>
        <v>Sön</v>
      </c>
      <c r="C54" s="135">
        <f>C52+7*14</f>
        <v>43345</v>
      </c>
      <c r="D54" s="117" t="s">
        <v>150</v>
      </c>
      <c r="E54" s="117"/>
      <c r="F54" s="117"/>
      <c r="G54" s="138"/>
    </row>
    <row r="55" spans="1:19" ht="26.25" customHeight="1" x14ac:dyDescent="0.35">
      <c r="B55" s="118" t="str">
        <f>Teorischema!B56</f>
        <v>Förkortn.</v>
      </c>
      <c r="C55" s="234" t="str">
        <f>Teorischema!C56</f>
        <v>Ämne</v>
      </c>
      <c r="D55" s="235"/>
      <c r="E55" s="235"/>
      <c r="F55" s="239"/>
      <c r="G55" s="129" t="str">
        <f>Teorischema!G56</f>
        <v>Lärare</v>
      </c>
      <c r="H55" s="129" t="s">
        <v>26</v>
      </c>
      <c r="I55" s="130" t="s">
        <v>27</v>
      </c>
      <c r="J55" s="233" t="s">
        <v>28</v>
      </c>
      <c r="K55" s="233"/>
    </row>
    <row r="56" spans="1:19" ht="26.25" customHeight="1" x14ac:dyDescent="0.35">
      <c r="B56" s="119" t="str">
        <f>Teorischema!B57</f>
        <v>VFRC</v>
      </c>
      <c r="C56" s="228" t="str">
        <f>Teorischema!C57</f>
        <v>VFR Communications  - Radiotelefoni</v>
      </c>
      <c r="D56" s="229"/>
      <c r="E56" s="229"/>
      <c r="F56" s="238"/>
      <c r="G56" s="182" t="str">
        <f>Teorischema!G57</f>
        <v>Oskar Mattsson</v>
      </c>
      <c r="H56" s="182" t="s">
        <v>99</v>
      </c>
      <c r="I56" s="131" t="s">
        <v>100</v>
      </c>
      <c r="J56" s="155" t="s">
        <v>102</v>
      </c>
      <c r="K56" s="156"/>
    </row>
    <row r="57" spans="1:19" ht="26.25" customHeight="1" x14ac:dyDescent="0.35">
      <c r="B57" s="119" t="str">
        <f>Teorischema!B58</f>
        <v>POF</v>
      </c>
      <c r="C57" s="228" t="str">
        <f>Teorischema!C58</f>
        <v>Principles of Flight  - Flygningens grundprinciper</v>
      </c>
      <c r="D57" s="229"/>
      <c r="E57" s="229"/>
      <c r="F57" s="238"/>
      <c r="G57" s="182" t="str">
        <f>Teorischema!G58</f>
        <v>TBD</v>
      </c>
      <c r="H57" s="182" t="s">
        <v>67</v>
      </c>
      <c r="I57" s="131" t="s">
        <v>134</v>
      </c>
      <c r="J57" s="155" t="s">
        <v>135</v>
      </c>
      <c r="K57" s="156"/>
    </row>
    <row r="58" spans="1:19" ht="26.25" customHeight="1" x14ac:dyDescent="0.35">
      <c r="B58" s="119" t="str">
        <f>Teorischema!B59</f>
        <v>HPL</v>
      </c>
      <c r="C58" s="228" t="str">
        <f>Teorischema!C59</f>
        <v>Human Performace and Limitations
 - Människans möjligheter och begränsningar</v>
      </c>
      <c r="D58" s="229"/>
      <c r="E58" s="229"/>
      <c r="F58" s="238"/>
      <c r="G58" s="182" t="str">
        <f>Teorischema!G59</f>
        <v>Anders Trönnberg</v>
      </c>
      <c r="H58" s="182" t="s">
        <v>106</v>
      </c>
      <c r="I58" s="131" t="s">
        <v>108</v>
      </c>
      <c r="J58" s="155" t="s">
        <v>107</v>
      </c>
      <c r="K58" s="156"/>
    </row>
    <row r="59" spans="1:19" ht="26.45" customHeight="1" x14ac:dyDescent="0.35">
      <c r="A59" s="165"/>
      <c r="B59" s="119" t="str">
        <f>Teorischema!B60</f>
        <v>AL+OP</v>
      </c>
      <c r="C59" s="228" t="str">
        <f>Teorischema!C60</f>
        <v>Air Law + Operational Procedures 
 - Luftfartssystem och flygoperativa procedurer</v>
      </c>
      <c r="D59" s="229"/>
      <c r="E59" s="229"/>
      <c r="F59" s="238"/>
      <c r="G59" s="182" t="str">
        <f>Teorischema!G60</f>
        <v>Arnaud Contet</v>
      </c>
      <c r="H59" s="182" t="s">
        <v>136</v>
      </c>
      <c r="I59" s="131" t="s">
        <v>137</v>
      </c>
      <c r="J59" s="232" t="s">
        <v>138</v>
      </c>
      <c r="K59" s="232"/>
    </row>
    <row r="60" spans="1:19" ht="12.75" customHeight="1" x14ac:dyDescent="0.35">
      <c r="B60" s="119" t="str">
        <f>Teorischema!B61</f>
        <v>AGK</v>
      </c>
      <c r="C60" s="228" t="str">
        <f>Teorischema!C61</f>
        <v>Aircraft General Knowledge  - Luftfartyg generellt</v>
      </c>
      <c r="D60" s="229"/>
      <c r="E60" s="229"/>
      <c r="F60" s="238"/>
      <c r="G60" s="182" t="str">
        <f>Teorischema!G61</f>
        <v>John Haraldsson</v>
      </c>
      <c r="H60" s="182" t="s">
        <v>79</v>
      </c>
      <c r="I60" s="131" t="s">
        <v>109</v>
      </c>
      <c r="J60" s="155" t="s">
        <v>101</v>
      </c>
      <c r="K60" s="156"/>
    </row>
    <row r="61" spans="1:19" ht="13.5" customHeight="1" x14ac:dyDescent="0.35">
      <c r="A61" s="165"/>
      <c r="B61" s="119" t="str">
        <f>Teorischema!B62</f>
        <v>MET</v>
      </c>
      <c r="C61" s="228" t="str">
        <f>Teorischema!C62</f>
        <v>Meteorology
 - Meteorologi</v>
      </c>
      <c r="D61" s="229"/>
      <c r="E61" s="229"/>
      <c r="F61" s="238"/>
      <c r="G61" s="182" t="str">
        <f>Teorischema!G62</f>
        <v>Lars Peterson</v>
      </c>
      <c r="H61" s="182" t="s">
        <v>32</v>
      </c>
      <c r="I61" s="131" t="s">
        <v>33</v>
      </c>
      <c r="J61" s="155" t="s">
        <v>34</v>
      </c>
      <c r="K61" s="156"/>
    </row>
    <row r="62" spans="1:19" ht="26.45" customHeight="1" x14ac:dyDescent="0.35">
      <c r="B62" s="120" t="str">
        <f>Teorischema!B64</f>
        <v>FPP</v>
      </c>
      <c r="C62" s="230" t="str">
        <f>Teorischema!C64</f>
        <v>Flight Performance and Planning</v>
      </c>
      <c r="D62" s="246"/>
      <c r="E62" s="246"/>
      <c r="F62" s="247"/>
      <c r="G62" s="29" t="str">
        <f>Teorischema!G64</f>
        <v>Ulf Liedholm</v>
      </c>
      <c r="H62" s="29" t="s">
        <v>36</v>
      </c>
      <c r="I62" s="131" t="s">
        <v>45</v>
      </c>
      <c r="J62" s="232" t="s">
        <v>37</v>
      </c>
      <c r="K62" s="232"/>
    </row>
    <row r="63" spans="1:19" ht="27" customHeight="1" thickBot="1" x14ac:dyDescent="0.4">
      <c r="A63" s="165"/>
      <c r="B63" s="1">
        <f>Teorischema!B65</f>
        <v>0</v>
      </c>
      <c r="C63" s="12">
        <f>Teorischema!C65</f>
        <v>0</v>
      </c>
      <c r="D63" s="12">
        <f>Teorischema!D65</f>
        <v>0</v>
      </c>
      <c r="E63" s="12">
        <f>Teorischema!E65</f>
        <v>0</v>
      </c>
      <c r="F63" s="12">
        <f>Teorischema!F65</f>
        <v>0</v>
      </c>
      <c r="G63" s="12">
        <f>Teorischema!G65</f>
        <v>0</v>
      </c>
      <c r="H63" s="12"/>
      <c r="I63" s="1"/>
      <c r="J63" s="1"/>
      <c r="K63"/>
    </row>
    <row r="64" spans="1:19" ht="38.25" x14ac:dyDescent="0.35">
      <c r="B64" s="240" t="str">
        <f>Teorischema!B66</f>
        <v>Studierektor</v>
      </c>
      <c r="C64" s="241"/>
      <c r="D64" s="241"/>
      <c r="E64" s="241"/>
      <c r="F64" s="242"/>
      <c r="G64" s="157" t="str">
        <f>Teorischema!G66</f>
        <v>Ulf Liedholm</v>
      </c>
      <c r="H64" s="157" t="s">
        <v>36</v>
      </c>
      <c r="I64" s="159" t="s">
        <v>45</v>
      </c>
      <c r="J64" s="181" t="s">
        <v>37</v>
      </c>
      <c r="K64" s="39"/>
    </row>
    <row r="65" spans="2:11" ht="38.65" thickBot="1" x14ac:dyDescent="0.4">
      <c r="B65" s="243" t="str">
        <f>Teorischema!B67</f>
        <v>Examinator</v>
      </c>
      <c r="C65" s="244"/>
      <c r="D65" s="244"/>
      <c r="E65" s="244"/>
      <c r="F65" s="245"/>
      <c r="G65" s="158">
        <f>Teorischema!G67</f>
        <v>0</v>
      </c>
      <c r="H65" s="158" t="s">
        <v>39</v>
      </c>
      <c r="I65" s="159" t="s">
        <v>40</v>
      </c>
      <c r="J65" s="181" t="s">
        <v>41</v>
      </c>
      <c r="K65" s="39"/>
    </row>
    <row r="66" spans="2:11" x14ac:dyDescent="0.35">
      <c r="B66">
        <f>Teorischema!B68</f>
        <v>0</v>
      </c>
      <c r="C66" s="1">
        <f>Teorischema!C68</f>
        <v>0</v>
      </c>
      <c r="D66" s="1">
        <f>Teorischema!D68</f>
        <v>0</v>
      </c>
      <c r="E66" s="1">
        <f>Teorischema!E68</f>
        <v>0</v>
      </c>
      <c r="F66" s="1">
        <f>Teorischema!F68</f>
        <v>0</v>
      </c>
      <c r="G66">
        <f>Teorischema!G68</f>
        <v>0</v>
      </c>
    </row>
    <row r="67" spans="2:11" x14ac:dyDescent="0.35">
      <c r="B67">
        <f>Teorischema!B69</f>
        <v>0</v>
      </c>
      <c r="C67">
        <f>Teorischema!C69</f>
        <v>0</v>
      </c>
      <c r="D67">
        <f>Teorischema!D69</f>
        <v>0</v>
      </c>
      <c r="E67">
        <f>Teorischema!E69</f>
        <v>0</v>
      </c>
      <c r="F67">
        <f>Teorischema!F69</f>
        <v>0</v>
      </c>
      <c r="G67" s="12">
        <f>Teorischema!G69</f>
        <v>0</v>
      </c>
    </row>
    <row r="68" spans="2:11" x14ac:dyDescent="0.35">
      <c r="B68" s="12" t="str">
        <f>Teorischema!B70</f>
        <v>Kursavgift komplett kurs:  4000 sek +500 radioprov + 500 språkprov</v>
      </c>
      <c r="C68">
        <f>Teorischema!C70</f>
        <v>0</v>
      </c>
      <c r="D68">
        <f>Teorischema!D70</f>
        <v>0</v>
      </c>
      <c r="E68">
        <f>Teorischema!E70</f>
        <v>0</v>
      </c>
      <c r="F68">
        <f>Teorischema!F70</f>
        <v>0</v>
      </c>
      <c r="G68" s="12">
        <f>Teorischema!G70</f>
        <v>0</v>
      </c>
    </row>
    <row r="69" spans="2:11" x14ac:dyDescent="0.35">
      <c r="B69" s="164"/>
    </row>
  </sheetData>
  <sheetProtection selectLockedCells="1" selectUnlockedCells="1"/>
  <mergeCells count="13">
    <mergeCell ref="B64:F64"/>
    <mergeCell ref="B65:F65"/>
    <mergeCell ref="J62:K62"/>
    <mergeCell ref="C61:F61"/>
    <mergeCell ref="C62:F62"/>
    <mergeCell ref="C58:F58"/>
    <mergeCell ref="C59:F59"/>
    <mergeCell ref="C60:F60"/>
    <mergeCell ref="J55:K55"/>
    <mergeCell ref="C55:F55"/>
    <mergeCell ref="C56:F56"/>
    <mergeCell ref="C57:F57"/>
    <mergeCell ref="J59:K59"/>
  </mergeCells>
  <pageMargins left="0.23622047244094491" right="0.23622047244094491" top="0.74803149606299213" bottom="0.74803149606299213" header="0.31496062992125984" footer="0.31496062992125984"/>
  <pageSetup paperSize="9" scale="115" fitToHeight="2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G13"/>
  <sheetViews>
    <sheetView workbookViewId="0">
      <selection activeCell="D36" sqref="D36"/>
    </sheetView>
  </sheetViews>
  <sheetFormatPr defaultRowHeight="12.75" x14ac:dyDescent="0.35"/>
  <cols>
    <col min="5" max="5" width="9.59765625" bestFit="1" customWidth="1"/>
    <col min="6" max="6" width="9.73046875" bestFit="1" customWidth="1"/>
    <col min="7" max="7" width="16.73046875" bestFit="1" customWidth="1"/>
  </cols>
  <sheetData>
    <row r="4" spans="3:7" ht="13.15" x14ac:dyDescent="0.4">
      <c r="C4" s="150" t="s">
        <v>25</v>
      </c>
      <c r="D4" s="150" t="s">
        <v>26</v>
      </c>
      <c r="E4" s="150" t="s">
        <v>119</v>
      </c>
      <c r="F4" s="150" t="s">
        <v>120</v>
      </c>
      <c r="G4" s="150" t="s">
        <v>121</v>
      </c>
    </row>
    <row r="5" spans="3:7" x14ac:dyDescent="0.35">
      <c r="C5" s="39" t="s">
        <v>117</v>
      </c>
      <c r="D5" s="39" t="s">
        <v>118</v>
      </c>
      <c r="E5" s="39">
        <v>4</v>
      </c>
      <c r="F5" s="39">
        <f>24000/30*E5</f>
        <v>3200</v>
      </c>
      <c r="G5" s="39"/>
    </row>
    <row r="6" spans="3:7" x14ac:dyDescent="0.35">
      <c r="C6" s="39" t="s">
        <v>3</v>
      </c>
      <c r="D6" s="39" t="s">
        <v>65</v>
      </c>
      <c r="E6" s="39">
        <v>4</v>
      </c>
      <c r="F6" s="39">
        <f t="shared" ref="F6:F12" si="0">24000/30*E6</f>
        <v>3200</v>
      </c>
      <c r="G6" s="39"/>
    </row>
    <row r="7" spans="3:7" x14ac:dyDescent="0.35">
      <c r="C7" s="39" t="s">
        <v>5</v>
      </c>
      <c r="D7" s="39" t="s">
        <v>103</v>
      </c>
      <c r="E7" s="39">
        <v>2</v>
      </c>
      <c r="F7" s="39">
        <f t="shared" si="0"/>
        <v>1600</v>
      </c>
      <c r="G7" s="39"/>
    </row>
    <row r="8" spans="3:7" x14ac:dyDescent="0.35">
      <c r="C8" s="39" t="s">
        <v>15</v>
      </c>
      <c r="D8" s="39" t="s">
        <v>64</v>
      </c>
      <c r="E8" s="39">
        <v>3</v>
      </c>
      <c r="F8" s="39">
        <f t="shared" si="0"/>
        <v>2400</v>
      </c>
      <c r="G8" s="39" t="s">
        <v>122</v>
      </c>
    </row>
    <row r="9" spans="3:7" x14ac:dyDescent="0.35">
      <c r="C9" s="39" t="s">
        <v>6</v>
      </c>
      <c r="D9" s="39" t="s">
        <v>96</v>
      </c>
      <c r="E9" s="39">
        <v>4</v>
      </c>
      <c r="F9" s="39">
        <f t="shared" si="0"/>
        <v>3200</v>
      </c>
      <c r="G9" s="39"/>
    </row>
    <row r="10" spans="3:7" x14ac:dyDescent="0.35">
      <c r="C10" s="39" t="s">
        <v>7</v>
      </c>
      <c r="D10" s="39" t="s">
        <v>91</v>
      </c>
      <c r="E10" s="39">
        <v>6</v>
      </c>
      <c r="F10" s="39">
        <f t="shared" si="0"/>
        <v>4800</v>
      </c>
      <c r="G10" s="39"/>
    </row>
    <row r="11" spans="3:7" x14ac:dyDescent="0.35">
      <c r="C11" s="39" t="s">
        <v>123</v>
      </c>
      <c r="D11" s="39" t="s">
        <v>64</v>
      </c>
      <c r="E11" s="39">
        <v>6</v>
      </c>
      <c r="F11" s="39">
        <f t="shared" si="0"/>
        <v>4800</v>
      </c>
      <c r="G11" s="39" t="s">
        <v>124</v>
      </c>
    </row>
    <row r="12" spans="3:7" x14ac:dyDescent="0.35">
      <c r="C12" s="39" t="s">
        <v>23</v>
      </c>
      <c r="D12" s="39" t="s">
        <v>64</v>
      </c>
      <c r="E12" s="39">
        <v>1</v>
      </c>
      <c r="F12" s="39">
        <f t="shared" si="0"/>
        <v>800</v>
      </c>
      <c r="G12" s="39"/>
    </row>
    <row r="13" spans="3:7" x14ac:dyDescent="0.35">
      <c r="E13">
        <f>SUM(E5:E12)</f>
        <v>30</v>
      </c>
      <c r="F13">
        <f>SUM(F5:F12)</f>
        <v>24000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K76"/>
  <sheetViews>
    <sheetView view="pageBreakPreview" topLeftCell="A10" zoomScale="150" zoomScaleNormal="100" zoomScaleSheetLayoutView="150" workbookViewId="0">
      <selection activeCell="A2" sqref="A2"/>
    </sheetView>
  </sheetViews>
  <sheetFormatPr defaultRowHeight="12.75" x14ac:dyDescent="0.35"/>
  <cols>
    <col min="2" max="2" width="5.3984375" customWidth="1"/>
    <col min="3" max="3" width="17.1328125" customWidth="1"/>
    <col min="4" max="4" width="7" customWidth="1"/>
    <col min="5" max="5" width="11.265625" customWidth="1"/>
    <col min="6" max="10" width="4.73046875" customWidth="1"/>
    <col min="11" max="11" width="3.59765625" customWidth="1"/>
    <col min="12" max="23" width="4.73046875" customWidth="1"/>
    <col min="24" max="24" width="12.73046875" bestFit="1" customWidth="1"/>
    <col min="25" max="25" width="6.265625" bestFit="1" customWidth="1"/>
    <col min="26" max="26" width="8.73046875" bestFit="1" customWidth="1"/>
    <col min="27" max="27" width="11.1328125" bestFit="1" customWidth="1"/>
    <col min="28" max="28" width="6.265625" bestFit="1" customWidth="1"/>
    <col min="29" max="29" width="8.73046875" bestFit="1" customWidth="1"/>
    <col min="30" max="30" width="11.1328125" bestFit="1" customWidth="1"/>
    <col min="31" max="31" width="6.265625" bestFit="1" customWidth="1"/>
    <col min="32" max="32" width="8.73046875" bestFit="1" customWidth="1"/>
    <col min="33" max="33" width="11.59765625" bestFit="1" customWidth="1"/>
    <col min="34" max="34" width="6.265625" bestFit="1" customWidth="1"/>
    <col min="35" max="35" width="8.73046875" bestFit="1" customWidth="1"/>
    <col min="36" max="36" width="11.59765625" bestFit="1" customWidth="1"/>
    <col min="37" max="37" width="6.265625" bestFit="1" customWidth="1"/>
    <col min="38" max="38" width="8.73046875" bestFit="1" customWidth="1"/>
    <col min="39" max="39" width="11.59765625" bestFit="1" customWidth="1"/>
    <col min="40" max="40" width="6.265625" bestFit="1" customWidth="1"/>
    <col min="41" max="41" width="8.73046875" bestFit="1" customWidth="1"/>
    <col min="42" max="42" width="11.265625" bestFit="1" customWidth="1"/>
    <col min="43" max="43" width="6.265625" bestFit="1" customWidth="1"/>
    <col min="44" max="44" width="8.73046875" bestFit="1" customWidth="1"/>
    <col min="45" max="45" width="11.59765625" bestFit="1" customWidth="1"/>
    <col min="46" max="46" width="6.265625" bestFit="1" customWidth="1"/>
    <col min="47" max="47" width="8.73046875" bestFit="1" customWidth="1"/>
    <col min="48" max="48" width="11.265625" bestFit="1" customWidth="1"/>
    <col min="49" max="49" width="6.265625" bestFit="1" customWidth="1"/>
    <col min="50" max="50" width="8.73046875" bestFit="1" customWidth="1"/>
    <col min="51" max="51" width="11.59765625" bestFit="1" customWidth="1"/>
    <col min="52" max="52" width="6.265625" bestFit="1" customWidth="1"/>
    <col min="53" max="53" width="8.73046875" bestFit="1" customWidth="1"/>
    <col min="54" max="54" width="11.59765625" bestFit="1" customWidth="1"/>
    <col min="55" max="55" width="6.265625" bestFit="1" customWidth="1"/>
    <col min="56" max="56" width="8.73046875" bestFit="1" customWidth="1"/>
    <col min="57" max="58" width="3.73046875" customWidth="1"/>
  </cols>
  <sheetData>
    <row r="1" spans="1:63" ht="17.649999999999999" x14ac:dyDescent="0.5">
      <c r="A1" s="2" t="s">
        <v>50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BH1" s="66"/>
      <c r="BI1" s="66"/>
      <c r="BJ1" s="66"/>
      <c r="BK1" s="66"/>
    </row>
    <row r="2" spans="1:63" ht="13.5" thickBot="1" x14ac:dyDescent="0.45">
      <c r="A2" t="s">
        <v>76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X2" s="71" t="s">
        <v>49</v>
      </c>
      <c r="BH2" s="66"/>
      <c r="BI2" s="66"/>
      <c r="BJ2" s="66"/>
      <c r="BK2" s="66"/>
    </row>
    <row r="3" spans="1:63" x14ac:dyDescent="0.35">
      <c r="B3" s="107" t="s">
        <v>42</v>
      </c>
      <c r="C3" s="108"/>
      <c r="D3" s="281" t="s">
        <v>44</v>
      </c>
      <c r="E3" s="282"/>
      <c r="F3" s="285" t="s">
        <v>27</v>
      </c>
      <c r="G3" s="285"/>
      <c r="H3" s="285"/>
      <c r="I3" s="268" t="s">
        <v>28</v>
      </c>
      <c r="J3" s="268"/>
      <c r="K3" s="268"/>
      <c r="L3" s="268"/>
      <c r="M3" s="268"/>
      <c r="N3" s="268"/>
      <c r="O3" s="268"/>
      <c r="P3" s="268"/>
      <c r="Q3" s="268"/>
      <c r="R3" s="269"/>
      <c r="X3" s="45" t="s">
        <v>0</v>
      </c>
      <c r="Y3" s="40" t="s">
        <v>25</v>
      </c>
      <c r="Z3" s="41" t="s">
        <v>46</v>
      </c>
      <c r="AA3" s="45" t="s">
        <v>0</v>
      </c>
      <c r="AB3" s="40" t="s">
        <v>25</v>
      </c>
      <c r="AC3" s="41" t="s">
        <v>46</v>
      </c>
      <c r="AD3" s="45" t="s">
        <v>0</v>
      </c>
      <c r="AE3" s="40" t="s">
        <v>25</v>
      </c>
      <c r="AF3" s="41" t="s">
        <v>46</v>
      </c>
      <c r="AG3" s="45" t="s">
        <v>0</v>
      </c>
      <c r="AH3" s="40" t="s">
        <v>25</v>
      </c>
      <c r="AI3" s="41" t="s">
        <v>46</v>
      </c>
      <c r="AJ3" s="45" t="s">
        <v>0</v>
      </c>
      <c r="AK3" s="40" t="s">
        <v>25</v>
      </c>
      <c r="AL3" s="41" t="s">
        <v>46</v>
      </c>
      <c r="AM3" s="45" t="s">
        <v>0</v>
      </c>
      <c r="AN3" s="40" t="s">
        <v>25</v>
      </c>
      <c r="AO3" s="41" t="s">
        <v>46</v>
      </c>
      <c r="AP3" s="45" t="s">
        <v>0</v>
      </c>
      <c r="AQ3" s="40" t="s">
        <v>25</v>
      </c>
      <c r="AR3" s="41" t="s">
        <v>46</v>
      </c>
      <c r="AS3" s="45" t="s">
        <v>0</v>
      </c>
      <c r="AT3" s="40" t="s">
        <v>25</v>
      </c>
      <c r="AU3" s="41" t="s">
        <v>46</v>
      </c>
      <c r="AV3" s="45" t="s">
        <v>0</v>
      </c>
      <c r="AW3" s="40" t="s">
        <v>25</v>
      </c>
      <c r="AX3" s="41" t="s">
        <v>46</v>
      </c>
      <c r="AY3" s="45" t="s">
        <v>0</v>
      </c>
      <c r="AZ3" s="40" t="s">
        <v>25</v>
      </c>
      <c r="BA3" s="41" t="s">
        <v>46</v>
      </c>
      <c r="BB3" s="45" t="s">
        <v>0</v>
      </c>
      <c r="BC3" s="40" t="s">
        <v>25</v>
      </c>
      <c r="BD3" s="41" t="s">
        <v>46</v>
      </c>
    </row>
    <row r="4" spans="1:63" x14ac:dyDescent="0.35">
      <c r="B4" s="275"/>
      <c r="C4" s="275"/>
      <c r="D4" s="278" t="s">
        <v>89</v>
      </c>
      <c r="E4" s="278"/>
      <c r="F4" s="248"/>
      <c r="G4" s="248"/>
      <c r="H4" s="248"/>
      <c r="I4" s="248"/>
      <c r="J4" s="249"/>
      <c r="K4" s="249"/>
      <c r="L4" s="248"/>
      <c r="M4" s="248"/>
      <c r="N4" s="248"/>
      <c r="O4" s="248"/>
      <c r="P4" s="249"/>
      <c r="Q4" s="249"/>
      <c r="R4" s="250"/>
      <c r="X4" s="109"/>
      <c r="Y4" s="110"/>
      <c r="Z4" s="111"/>
      <c r="AA4" s="109"/>
      <c r="AB4" s="110"/>
      <c r="AC4" s="111"/>
      <c r="AD4" s="109"/>
      <c r="AE4" s="110"/>
      <c r="AF4" s="111"/>
      <c r="AG4" s="109"/>
      <c r="AH4" s="110"/>
      <c r="AI4" s="111"/>
      <c r="AJ4" s="109"/>
      <c r="AK4" s="110"/>
      <c r="AL4" s="111"/>
      <c r="AM4" s="109"/>
      <c r="AN4" s="110"/>
      <c r="AO4" s="111"/>
      <c r="AP4" s="109"/>
      <c r="AQ4" s="110"/>
      <c r="AR4" s="111"/>
      <c r="AS4" s="109"/>
      <c r="AT4" s="110"/>
      <c r="AU4" s="111"/>
      <c r="AV4" s="109"/>
      <c r="AW4" s="110"/>
      <c r="AX4" s="111"/>
      <c r="AY4" s="109"/>
      <c r="AZ4" s="110"/>
      <c r="BA4" s="111"/>
      <c r="BB4" s="109"/>
      <c r="BC4" s="110"/>
      <c r="BD4" s="111"/>
    </row>
    <row r="5" spans="1:63" x14ac:dyDescent="0.35">
      <c r="B5" s="275"/>
      <c r="C5" s="275"/>
      <c r="D5" s="278"/>
      <c r="E5" s="278"/>
      <c r="F5" s="248"/>
      <c r="G5" s="248"/>
      <c r="H5" s="248"/>
      <c r="I5" s="248"/>
      <c r="J5" s="249"/>
      <c r="K5" s="249"/>
      <c r="L5" s="248"/>
      <c r="M5" s="248"/>
      <c r="N5" s="248"/>
      <c r="O5" s="248"/>
      <c r="P5" s="249"/>
      <c r="Q5" s="249"/>
      <c r="R5" s="250"/>
      <c r="X5" s="109"/>
      <c r="Y5" s="110"/>
      <c r="Z5" s="111"/>
      <c r="AA5" s="109"/>
      <c r="AB5" s="110"/>
      <c r="AC5" s="111"/>
      <c r="AD5" s="109"/>
      <c r="AE5" s="110"/>
      <c r="AF5" s="111"/>
      <c r="AG5" s="109"/>
      <c r="AH5" s="110"/>
      <c r="AI5" s="111"/>
      <c r="AJ5" s="109"/>
      <c r="AK5" s="110"/>
      <c r="AL5" s="111"/>
      <c r="AM5" s="109"/>
      <c r="AN5" s="110"/>
      <c r="AO5" s="111"/>
      <c r="AP5" s="109"/>
      <c r="AQ5" s="110"/>
      <c r="AR5" s="111"/>
      <c r="AS5" s="109"/>
      <c r="AT5" s="110"/>
      <c r="AU5" s="111"/>
      <c r="AV5" s="109"/>
      <c r="AW5" s="110"/>
      <c r="AX5" s="111"/>
      <c r="AY5" s="109"/>
      <c r="AZ5" s="110"/>
      <c r="BA5" s="111"/>
      <c r="BB5" s="109"/>
      <c r="BC5" s="110"/>
      <c r="BD5" s="111"/>
    </row>
    <row r="6" spans="1:63" ht="12.75" customHeight="1" x14ac:dyDescent="0.35">
      <c r="B6" s="248" t="s">
        <v>68</v>
      </c>
      <c r="C6" s="249"/>
      <c r="D6" s="279" t="s">
        <v>67</v>
      </c>
      <c r="E6" s="280"/>
      <c r="F6" s="283" t="s">
        <v>75</v>
      </c>
      <c r="G6" s="284"/>
      <c r="H6" s="284"/>
      <c r="I6" s="248" t="s">
        <v>83</v>
      </c>
      <c r="J6" s="249"/>
      <c r="K6" s="249"/>
      <c r="L6" s="248"/>
      <c r="M6" s="248"/>
      <c r="N6" s="248"/>
      <c r="O6" s="248" t="s">
        <v>77</v>
      </c>
      <c r="P6" s="249"/>
      <c r="Q6" s="249"/>
      <c r="R6" s="250"/>
      <c r="X6" s="46"/>
      <c r="Y6" s="39"/>
      <c r="Z6" s="42"/>
      <c r="AA6" s="46"/>
      <c r="AB6" s="39"/>
      <c r="AC6" s="42"/>
      <c r="AD6" s="46"/>
      <c r="AE6" s="39"/>
      <c r="AF6" s="42"/>
      <c r="AG6" s="46"/>
      <c r="AH6" s="39"/>
      <c r="AI6" s="42"/>
      <c r="AJ6" s="46"/>
      <c r="AK6" s="39"/>
      <c r="AL6" s="42"/>
      <c r="AM6" s="46"/>
      <c r="AN6" s="39"/>
      <c r="AO6" s="42"/>
      <c r="AP6" s="46"/>
      <c r="AQ6" s="39"/>
      <c r="AR6" s="42"/>
      <c r="AS6" s="46"/>
      <c r="AT6" s="39"/>
      <c r="AU6" s="42"/>
      <c r="AV6" s="46"/>
      <c r="AW6" s="39"/>
      <c r="AX6" s="42"/>
      <c r="AY6" s="46"/>
      <c r="AZ6" s="39"/>
      <c r="BA6" s="42"/>
      <c r="BB6" s="46"/>
      <c r="BC6" s="39"/>
      <c r="BD6" s="42"/>
    </row>
    <row r="7" spans="1:63" ht="13.5" customHeight="1" thickBot="1" x14ac:dyDescent="0.4">
      <c r="B7" s="248" t="s">
        <v>61</v>
      </c>
      <c r="C7" s="249"/>
      <c r="D7" s="279" t="s">
        <v>62</v>
      </c>
      <c r="E7" s="280"/>
      <c r="F7" s="248" t="s">
        <v>74</v>
      </c>
      <c r="G7" s="249"/>
      <c r="H7" s="249"/>
      <c r="I7" s="248" t="s">
        <v>63</v>
      </c>
      <c r="J7" s="249"/>
      <c r="K7" s="249"/>
      <c r="L7" s="248"/>
      <c r="M7" s="248"/>
      <c r="N7" s="248"/>
      <c r="O7" s="248"/>
      <c r="P7" s="249"/>
      <c r="Q7" s="249"/>
      <c r="R7" s="250"/>
      <c r="X7" s="47"/>
      <c r="Y7" s="43"/>
      <c r="Z7" s="44"/>
      <c r="AA7" s="47"/>
      <c r="AB7" s="43"/>
      <c r="AC7" s="44"/>
      <c r="AD7" s="47"/>
      <c r="AE7" s="43"/>
      <c r="AF7" s="44"/>
      <c r="AG7" s="47"/>
      <c r="AH7" s="43"/>
      <c r="AI7" s="44"/>
      <c r="AJ7" s="47"/>
      <c r="AK7" s="43"/>
      <c r="AL7" s="44"/>
      <c r="AM7" s="47"/>
      <c r="AN7" s="43"/>
      <c r="AO7" s="44"/>
      <c r="AP7" s="47"/>
      <c r="AQ7" s="43"/>
      <c r="AR7" s="44"/>
      <c r="AS7" s="47"/>
      <c r="AT7" s="43"/>
      <c r="AU7" s="44"/>
      <c r="AV7" s="47"/>
      <c r="AW7" s="43"/>
      <c r="AX7" s="44"/>
      <c r="AY7" s="47"/>
      <c r="AZ7" s="43"/>
      <c r="BA7" s="44"/>
      <c r="BB7" s="47"/>
      <c r="BC7" s="43"/>
      <c r="BD7" s="44"/>
    </row>
    <row r="8" spans="1:63" ht="12.75" customHeight="1" x14ac:dyDescent="0.35">
      <c r="B8" s="248" t="s">
        <v>58</v>
      </c>
      <c r="C8" s="249"/>
      <c r="D8" s="279" t="s">
        <v>54</v>
      </c>
      <c r="E8" s="280"/>
      <c r="F8" s="248" t="s">
        <v>72</v>
      </c>
      <c r="G8" s="249"/>
      <c r="H8" s="249"/>
      <c r="I8" s="248" t="s">
        <v>84</v>
      </c>
      <c r="J8" s="249"/>
      <c r="K8" s="249"/>
      <c r="L8" s="248"/>
      <c r="M8" s="248"/>
      <c r="N8" s="248"/>
      <c r="O8" s="248"/>
      <c r="P8" s="249"/>
      <c r="Q8" s="249"/>
      <c r="R8" s="250"/>
      <c r="X8" s="46"/>
      <c r="Y8" s="39"/>
      <c r="Z8" s="42"/>
      <c r="AA8" s="46"/>
      <c r="AB8" s="39"/>
      <c r="AC8" s="42"/>
      <c r="AD8" s="46"/>
      <c r="AE8" s="39"/>
      <c r="AF8" s="42"/>
      <c r="AG8" s="46"/>
      <c r="AH8" s="39"/>
      <c r="AI8" s="42"/>
      <c r="AJ8" s="46"/>
      <c r="AK8" s="39"/>
      <c r="AL8" s="42"/>
      <c r="AM8" s="46"/>
      <c r="AN8" s="39"/>
      <c r="AO8" s="42"/>
      <c r="AP8" s="46"/>
      <c r="AQ8" s="39"/>
      <c r="AR8" s="42"/>
      <c r="AS8" s="46"/>
      <c r="AT8" s="39"/>
      <c r="AU8" s="42"/>
      <c r="AV8" s="46"/>
      <c r="AW8" s="39"/>
      <c r="AX8" s="42"/>
      <c r="AY8" s="46"/>
      <c r="AZ8" s="39"/>
      <c r="BA8" s="42"/>
      <c r="BB8" s="46"/>
      <c r="BC8" s="39"/>
      <c r="BD8" s="42"/>
    </row>
    <row r="9" spans="1:63" ht="12.75" customHeight="1" x14ac:dyDescent="0.35">
      <c r="B9" s="248" t="s">
        <v>57</v>
      </c>
      <c r="C9" s="249"/>
      <c r="D9" s="279" t="s">
        <v>51</v>
      </c>
      <c r="E9" s="280"/>
      <c r="F9" s="248" t="s">
        <v>70</v>
      </c>
      <c r="G9" s="249"/>
      <c r="H9" s="249"/>
      <c r="I9" s="248" t="s">
        <v>85</v>
      </c>
      <c r="J9" s="249"/>
      <c r="K9" s="249"/>
      <c r="L9" s="248"/>
      <c r="M9" s="248"/>
      <c r="N9" s="248"/>
      <c r="O9" s="248"/>
      <c r="P9" s="249"/>
      <c r="Q9" s="249"/>
      <c r="R9" s="250"/>
      <c r="X9" s="48"/>
      <c r="Y9" s="39"/>
      <c r="Z9" s="42"/>
      <c r="AA9" s="48"/>
      <c r="AB9" s="39"/>
      <c r="AC9" s="42"/>
      <c r="AD9" s="48"/>
      <c r="AE9" s="39"/>
      <c r="AF9" s="42"/>
      <c r="AG9" s="48"/>
      <c r="AH9" s="39"/>
      <c r="AI9" s="42"/>
      <c r="AJ9" s="48"/>
      <c r="AK9" s="39"/>
      <c r="AL9" s="42"/>
      <c r="AM9" s="48"/>
      <c r="AN9" s="39"/>
      <c r="AO9" s="42"/>
      <c r="AP9" s="48"/>
      <c r="AQ9" s="39"/>
      <c r="AR9" s="42"/>
      <c r="AS9" s="48"/>
      <c r="AT9" s="39"/>
      <c r="AU9" s="42"/>
      <c r="AV9" s="48"/>
      <c r="AW9" s="39"/>
      <c r="AX9" s="42"/>
      <c r="AY9" s="48"/>
      <c r="AZ9" s="39"/>
      <c r="BA9" s="42"/>
      <c r="BB9" s="48"/>
      <c r="BC9" s="39"/>
      <c r="BD9" s="42"/>
    </row>
    <row r="10" spans="1:63" ht="12.75" customHeight="1" x14ac:dyDescent="0.35">
      <c r="B10" s="248" t="s">
        <v>52</v>
      </c>
      <c r="C10" s="249"/>
      <c r="D10" s="279" t="s">
        <v>53</v>
      </c>
      <c r="E10" s="280"/>
      <c r="F10" s="248" t="s">
        <v>71</v>
      </c>
      <c r="G10" s="249"/>
      <c r="H10" s="249"/>
      <c r="I10" s="248" t="s">
        <v>86</v>
      </c>
      <c r="J10" s="249"/>
      <c r="K10" s="249"/>
      <c r="L10" s="248"/>
      <c r="M10" s="248"/>
      <c r="N10" s="248"/>
      <c r="O10" s="248"/>
      <c r="P10" s="249"/>
      <c r="Q10" s="249"/>
      <c r="R10" s="250"/>
      <c r="X10" s="46"/>
      <c r="Y10" s="39"/>
      <c r="Z10" s="42"/>
      <c r="AA10" s="46"/>
      <c r="AB10" s="39"/>
      <c r="AC10" s="42"/>
      <c r="AD10" s="46"/>
      <c r="AE10" s="39"/>
      <c r="AF10" s="42"/>
      <c r="AG10" s="46"/>
      <c r="AH10" s="39"/>
      <c r="AI10" s="42"/>
      <c r="AJ10" s="46"/>
      <c r="AK10" s="39"/>
      <c r="AL10" s="42"/>
      <c r="AM10" s="46"/>
      <c r="AN10" s="39"/>
      <c r="AO10" s="42"/>
      <c r="AP10" s="46"/>
      <c r="AQ10" s="39"/>
      <c r="AR10" s="42"/>
      <c r="AS10" s="46"/>
      <c r="AT10" s="39"/>
      <c r="AU10" s="42"/>
      <c r="AV10" s="46"/>
      <c r="AW10" s="39"/>
      <c r="AX10" s="42"/>
      <c r="AY10" s="46"/>
      <c r="AZ10" s="39"/>
      <c r="BA10" s="42"/>
      <c r="BB10" s="46"/>
      <c r="BC10" s="39"/>
      <c r="BD10" s="42"/>
    </row>
    <row r="11" spans="1:63" ht="12.75" customHeight="1" x14ac:dyDescent="0.35">
      <c r="B11" s="276">
        <v>28548</v>
      </c>
      <c r="C11" s="277"/>
      <c r="D11" s="279" t="s">
        <v>80</v>
      </c>
      <c r="E11" s="280"/>
      <c r="F11" s="248" t="s">
        <v>81</v>
      </c>
      <c r="G11" s="248"/>
      <c r="H11" s="248"/>
      <c r="I11" s="272" t="s">
        <v>82</v>
      </c>
      <c r="J11" s="249"/>
      <c r="K11" s="249"/>
      <c r="L11" s="248"/>
      <c r="M11" s="248"/>
      <c r="N11" s="248"/>
      <c r="O11" s="248"/>
      <c r="P11" s="249"/>
      <c r="Q11" s="249"/>
      <c r="R11" s="250"/>
      <c r="X11" s="46"/>
      <c r="Y11" s="39"/>
      <c r="Z11" s="42"/>
      <c r="AA11" s="46"/>
      <c r="AB11" s="39"/>
      <c r="AC11" s="42"/>
      <c r="AD11" s="46"/>
      <c r="AE11" s="39"/>
      <c r="AF11" s="42"/>
      <c r="AG11" s="46"/>
      <c r="AH11" s="39"/>
      <c r="AI11" s="42"/>
      <c r="AJ11" s="46"/>
      <c r="AK11" s="39"/>
      <c r="AL11" s="42"/>
      <c r="AM11" s="46"/>
      <c r="AN11" s="39"/>
      <c r="AO11" s="42"/>
      <c r="AP11" s="46"/>
      <c r="AQ11" s="39"/>
      <c r="AR11" s="42"/>
      <c r="AS11" s="46"/>
      <c r="AT11" s="39"/>
      <c r="AU11" s="42"/>
      <c r="AV11" s="46"/>
      <c r="AW11" s="39"/>
      <c r="AX11" s="42"/>
      <c r="AY11" s="46"/>
      <c r="AZ11" s="39"/>
      <c r="BA11" s="42"/>
      <c r="BB11" s="46"/>
      <c r="BC11" s="39"/>
      <c r="BD11" s="42"/>
    </row>
    <row r="12" spans="1:63" x14ac:dyDescent="0.35">
      <c r="B12" s="287">
        <v>830108</v>
      </c>
      <c r="C12" s="277"/>
      <c r="D12" s="279" t="s">
        <v>79</v>
      </c>
      <c r="E12" s="280"/>
      <c r="F12" s="248" t="s">
        <v>78</v>
      </c>
      <c r="G12" s="248"/>
      <c r="H12" s="248"/>
      <c r="I12" s="248" t="s">
        <v>87</v>
      </c>
      <c r="J12" s="249"/>
      <c r="K12" s="249"/>
      <c r="L12" s="248"/>
      <c r="M12" s="248"/>
      <c r="N12" s="248"/>
      <c r="O12" s="248"/>
      <c r="P12" s="249"/>
      <c r="Q12" s="249"/>
      <c r="R12" s="250"/>
      <c r="X12" s="46"/>
      <c r="Y12" s="39"/>
      <c r="Z12" s="42"/>
      <c r="AA12" s="46"/>
      <c r="AB12" s="39"/>
      <c r="AC12" s="42"/>
      <c r="AD12" s="46"/>
      <c r="AE12" s="39"/>
      <c r="AF12" s="42"/>
      <c r="AG12" s="46"/>
      <c r="AH12" s="39"/>
      <c r="AI12" s="42"/>
      <c r="AJ12" s="46"/>
      <c r="AK12" s="39"/>
      <c r="AL12" s="42"/>
      <c r="AM12" s="46"/>
      <c r="AN12" s="39"/>
      <c r="AO12" s="42"/>
      <c r="AP12" s="46"/>
      <c r="AQ12" s="39"/>
      <c r="AR12" s="42"/>
      <c r="AS12" s="46"/>
      <c r="AT12" s="39"/>
      <c r="AU12" s="42"/>
      <c r="AV12" s="46"/>
      <c r="AW12" s="39"/>
      <c r="AX12" s="42"/>
      <c r="AY12" s="46"/>
      <c r="AZ12" s="39"/>
      <c r="BA12" s="42"/>
      <c r="BB12" s="46"/>
      <c r="BC12" s="39"/>
      <c r="BD12" s="42"/>
    </row>
    <row r="13" spans="1:63" ht="12.75" customHeight="1" x14ac:dyDescent="0.35">
      <c r="B13" s="275"/>
      <c r="C13" s="275"/>
      <c r="D13" s="278"/>
      <c r="E13" s="278"/>
      <c r="F13" s="248"/>
      <c r="G13" s="248"/>
      <c r="H13" s="248"/>
      <c r="I13" s="248"/>
      <c r="J13" s="249"/>
      <c r="K13" s="249"/>
      <c r="L13" s="248"/>
      <c r="M13" s="248"/>
      <c r="N13" s="248"/>
      <c r="O13" s="248"/>
      <c r="P13" s="249"/>
      <c r="Q13" s="249"/>
      <c r="R13" s="250"/>
      <c r="X13" s="46"/>
      <c r="Y13" s="39"/>
      <c r="Z13" s="42"/>
      <c r="AA13" s="46"/>
      <c r="AB13" s="39"/>
      <c r="AC13" s="42"/>
      <c r="AD13" s="46"/>
      <c r="AE13" s="39"/>
      <c r="AF13" s="42"/>
      <c r="AG13" s="46"/>
      <c r="AH13" s="39"/>
      <c r="AI13" s="42"/>
      <c r="AJ13" s="46"/>
      <c r="AK13" s="39"/>
      <c r="AL13" s="42"/>
      <c r="AM13" s="46"/>
      <c r="AN13" s="39"/>
      <c r="AO13" s="42"/>
      <c r="AP13" s="46"/>
      <c r="AQ13" s="39"/>
      <c r="AR13" s="42"/>
      <c r="AS13" s="46"/>
      <c r="AT13" s="39"/>
      <c r="AU13" s="42"/>
      <c r="AV13" s="46"/>
      <c r="AW13" s="39"/>
      <c r="AX13" s="42"/>
      <c r="AY13" s="46"/>
      <c r="AZ13" s="39"/>
      <c r="BA13" s="42"/>
      <c r="BB13" s="46"/>
      <c r="BC13" s="39"/>
      <c r="BD13" s="42"/>
    </row>
    <row r="14" spans="1:63" ht="12.75" customHeight="1" x14ac:dyDescent="0.35">
      <c r="B14" s="248" t="s">
        <v>55</v>
      </c>
      <c r="C14" s="249"/>
      <c r="D14" s="279" t="s">
        <v>56</v>
      </c>
      <c r="E14" s="280"/>
      <c r="F14" s="248" t="s">
        <v>73</v>
      </c>
      <c r="G14" s="249"/>
      <c r="H14" s="249"/>
      <c r="I14" s="248" t="s">
        <v>88</v>
      </c>
      <c r="J14" s="249"/>
      <c r="K14" s="249"/>
      <c r="L14" s="248"/>
      <c r="M14" s="248"/>
      <c r="N14" s="248"/>
      <c r="O14" s="248" t="s">
        <v>69</v>
      </c>
      <c r="P14" s="249"/>
      <c r="Q14" s="249"/>
      <c r="R14" s="250"/>
      <c r="X14" s="46"/>
      <c r="Y14" s="39"/>
      <c r="Z14" s="42"/>
      <c r="AA14" s="46"/>
      <c r="AB14" s="39"/>
      <c r="AC14" s="42"/>
      <c r="AD14" s="46"/>
      <c r="AE14" s="39"/>
      <c r="AF14" s="42"/>
      <c r="AG14" s="46"/>
      <c r="AH14" s="39"/>
      <c r="AI14" s="42"/>
      <c r="AJ14" s="46"/>
      <c r="AK14" s="39"/>
      <c r="AL14" s="42"/>
      <c r="AM14" s="46"/>
      <c r="AN14" s="39"/>
      <c r="AO14" s="42"/>
      <c r="AP14" s="46"/>
      <c r="AQ14" s="39"/>
      <c r="AR14" s="42"/>
      <c r="AS14" s="46"/>
      <c r="AT14" s="39"/>
      <c r="AU14" s="42"/>
      <c r="AV14" s="46"/>
      <c r="AW14" s="39"/>
      <c r="AX14" s="42"/>
      <c r="AY14" s="46"/>
      <c r="AZ14" s="39"/>
      <c r="BA14" s="42"/>
      <c r="BB14" s="46"/>
      <c r="BC14" s="39"/>
      <c r="BD14" s="42"/>
    </row>
    <row r="15" spans="1:63" ht="12.75" customHeight="1" x14ac:dyDescent="0.35">
      <c r="B15" s="248" t="s">
        <v>60</v>
      </c>
      <c r="C15" s="249"/>
      <c r="D15" s="279" t="s">
        <v>59</v>
      </c>
      <c r="E15" s="280"/>
      <c r="F15" s="248"/>
      <c r="G15" s="248"/>
      <c r="H15" s="248"/>
      <c r="I15" s="248"/>
      <c r="J15" s="249"/>
      <c r="K15" s="249"/>
      <c r="L15" s="248"/>
      <c r="M15" s="248"/>
      <c r="N15" s="248"/>
      <c r="O15" s="248" t="s">
        <v>66</v>
      </c>
      <c r="P15" s="249"/>
      <c r="Q15" s="249"/>
      <c r="R15" s="250"/>
      <c r="X15" s="46"/>
      <c r="Y15" s="39"/>
      <c r="Z15" s="42"/>
      <c r="AA15" s="46"/>
      <c r="AB15" s="39"/>
      <c r="AC15" s="42"/>
      <c r="AD15" s="46"/>
      <c r="AE15" s="39"/>
      <c r="AF15" s="42"/>
      <c r="AG15" s="46"/>
      <c r="AH15" s="39"/>
      <c r="AI15" s="42"/>
      <c r="AJ15" s="46"/>
      <c r="AK15" s="39"/>
      <c r="AL15" s="42"/>
      <c r="AM15" s="46"/>
      <c r="AN15" s="39"/>
      <c r="AO15" s="42"/>
      <c r="AP15" s="46"/>
      <c r="AQ15" s="39"/>
      <c r="AR15" s="42"/>
      <c r="AS15" s="46"/>
      <c r="AT15" s="39"/>
      <c r="AU15" s="42"/>
      <c r="AV15" s="46"/>
      <c r="AW15" s="39"/>
      <c r="AX15" s="42"/>
      <c r="AY15" s="46"/>
      <c r="AZ15" s="39"/>
      <c r="BA15" s="42"/>
      <c r="BB15" s="46"/>
      <c r="BC15" s="39"/>
      <c r="BD15" s="42"/>
    </row>
    <row r="16" spans="1:63" ht="13.15" thickBot="1" x14ac:dyDescent="0.4"/>
    <row r="17" spans="2:24" ht="12.75" customHeight="1" x14ac:dyDescent="0.35">
      <c r="B17" s="27" t="s">
        <v>25</v>
      </c>
      <c r="C17" s="67"/>
      <c r="D17" s="290" t="s">
        <v>26</v>
      </c>
      <c r="E17" s="290"/>
      <c r="F17" s="285" t="s">
        <v>27</v>
      </c>
      <c r="G17" s="285"/>
      <c r="H17" s="285"/>
      <c r="I17" s="268" t="s">
        <v>28</v>
      </c>
      <c r="J17" s="268"/>
      <c r="K17" s="268"/>
      <c r="L17" s="268"/>
      <c r="M17" s="268"/>
      <c r="N17" s="268"/>
      <c r="O17" s="268"/>
      <c r="P17" s="268"/>
      <c r="Q17" s="268"/>
      <c r="R17" s="269"/>
    </row>
    <row r="18" spans="2:24" ht="12.75" customHeight="1" x14ac:dyDescent="0.35">
      <c r="B18" s="105" t="str">
        <f>Teorischema!B57</f>
        <v>VFRC</v>
      </c>
      <c r="C18" s="106"/>
      <c r="D18" s="293" t="str">
        <f>Teorischema!G57</f>
        <v>Oskar Mattsson</v>
      </c>
      <c r="E18" s="293"/>
      <c r="F18" s="259">
        <f>Teorischema!H57</f>
        <v>0</v>
      </c>
      <c r="G18" s="259"/>
      <c r="H18" s="259"/>
      <c r="I18" s="270" t="str">
        <f>Teorischema!I57</f>
        <v>omattsson@yahoo.se</v>
      </c>
      <c r="J18" s="270"/>
      <c r="K18" s="270"/>
      <c r="L18" s="270"/>
      <c r="M18" s="270"/>
      <c r="N18" s="270"/>
      <c r="O18" s="270"/>
      <c r="P18" s="270"/>
      <c r="Q18" s="270"/>
      <c r="R18" s="271"/>
    </row>
    <row r="19" spans="2:24" ht="12.75" customHeight="1" x14ac:dyDescent="0.35">
      <c r="B19" s="72" t="str">
        <f>Teorischema!B58</f>
        <v>POF</v>
      </c>
      <c r="C19" s="68"/>
      <c r="D19" s="262" t="str">
        <f>Teorischema!G58</f>
        <v>TBD</v>
      </c>
      <c r="E19" s="262"/>
      <c r="F19" s="263">
        <f>Teorischema!H58</f>
        <v>0</v>
      </c>
      <c r="G19" s="263"/>
      <c r="H19" s="263"/>
      <c r="I19" s="260" t="str">
        <f>Teorischema!I58</f>
        <v>perfornander@hotmail.com</v>
      </c>
      <c r="J19" s="260"/>
      <c r="K19" s="260"/>
      <c r="L19" s="260"/>
      <c r="M19" s="260"/>
      <c r="N19" s="260"/>
      <c r="O19" s="260"/>
      <c r="P19" s="260"/>
      <c r="Q19" s="260"/>
      <c r="R19" s="261"/>
    </row>
    <row r="20" spans="2:24" ht="12.75" customHeight="1" x14ac:dyDescent="0.35">
      <c r="B20" s="72" t="str">
        <f>Teorischema!B60</f>
        <v>AL+OP</v>
      </c>
      <c r="C20" s="68"/>
      <c r="D20" s="262" t="str">
        <f>Teorischema!G60</f>
        <v>Arnaud Contet</v>
      </c>
      <c r="E20" s="262"/>
      <c r="F20" s="263">
        <f>Teorischema!H60</f>
        <v>0</v>
      </c>
      <c r="G20" s="263"/>
      <c r="H20" s="263"/>
      <c r="I20" s="260" t="str">
        <f>Teorischema!I60</f>
        <v>arnaud.contet@telia.com</v>
      </c>
      <c r="J20" s="260"/>
      <c r="K20" s="260"/>
      <c r="L20" s="260"/>
      <c r="M20" s="260"/>
      <c r="N20" s="260"/>
      <c r="O20" s="260"/>
      <c r="P20" s="260"/>
      <c r="Q20" s="260"/>
      <c r="R20" s="261"/>
    </row>
    <row r="21" spans="2:24" ht="12.75" customHeight="1" x14ac:dyDescent="0.35">
      <c r="B21" s="72" t="str">
        <f>Teorischema!B59</f>
        <v>HPL</v>
      </c>
      <c r="C21" s="68"/>
      <c r="D21" s="262" t="str">
        <f>Teorischema!G59</f>
        <v>Anders Trönnberg</v>
      </c>
      <c r="E21" s="262"/>
      <c r="F21" s="263">
        <f>Teorischema!H59</f>
        <v>0</v>
      </c>
      <c r="G21" s="263"/>
      <c r="H21" s="263"/>
      <c r="I21" s="260" t="str">
        <f>Teorischema!I59</f>
        <v>anders.tronnberg@gmail.com</v>
      </c>
      <c r="J21" s="260"/>
      <c r="K21" s="260"/>
      <c r="L21" s="260"/>
      <c r="M21" s="260"/>
      <c r="N21" s="260"/>
      <c r="O21" s="260"/>
      <c r="P21" s="260"/>
      <c r="Q21" s="260"/>
      <c r="R21" s="261"/>
    </row>
    <row r="22" spans="2:24" ht="12.75" customHeight="1" x14ac:dyDescent="0.35">
      <c r="B22" s="72" t="str">
        <f>Teorischema!B61</f>
        <v>AGK</v>
      </c>
      <c r="C22" s="68"/>
      <c r="D22" s="262" t="str">
        <f>Teorischema!G61</f>
        <v>John Haraldsson</v>
      </c>
      <c r="E22" s="262"/>
      <c r="F22" s="263">
        <f>Teorischema!H61</f>
        <v>0</v>
      </c>
      <c r="G22" s="263"/>
      <c r="H22" s="263"/>
      <c r="I22" s="260" t="str">
        <f>Teorischema!I61</f>
        <v>j_haraldsson@telia.com</v>
      </c>
      <c r="J22" s="260"/>
      <c r="K22" s="260"/>
      <c r="L22" s="260"/>
      <c r="M22" s="260"/>
      <c r="N22" s="260"/>
      <c r="O22" s="260"/>
      <c r="P22" s="260"/>
      <c r="Q22" s="260"/>
      <c r="R22" s="261"/>
    </row>
    <row r="23" spans="2:24" x14ac:dyDescent="0.35">
      <c r="B23" s="72" t="str">
        <f>Teorischema!B62</f>
        <v>MET</v>
      </c>
      <c r="C23" s="68"/>
      <c r="D23" s="262" t="str">
        <f>Teorischema!G62</f>
        <v>Lars Peterson</v>
      </c>
      <c r="E23" s="262"/>
      <c r="F23" s="263">
        <f>Teorischema!H62</f>
        <v>0</v>
      </c>
      <c r="G23" s="263"/>
      <c r="H23" s="263"/>
      <c r="I23" s="260" t="str">
        <f>Teorischema!I62</f>
        <v>lars.a.petersson@hotmail.com</v>
      </c>
      <c r="J23" s="260"/>
      <c r="K23" s="260"/>
      <c r="L23" s="260"/>
      <c r="M23" s="260"/>
      <c r="N23" s="260"/>
      <c r="O23" s="260"/>
      <c r="P23" s="260"/>
      <c r="Q23" s="260"/>
      <c r="R23" s="261"/>
    </row>
    <row r="24" spans="2:24" x14ac:dyDescent="0.35">
      <c r="B24" s="73" t="str">
        <f>Teorischema!B64</f>
        <v>FPP</v>
      </c>
      <c r="C24" s="75"/>
      <c r="D24" s="305" t="str">
        <f>Teorischema!G64</f>
        <v>Ulf Liedholm</v>
      </c>
      <c r="E24" s="231"/>
      <c r="F24" s="264">
        <f>Teorischema!H64</f>
        <v>0</v>
      </c>
      <c r="G24" s="264"/>
      <c r="H24" s="264"/>
      <c r="I24" s="265" t="str">
        <f>Teorischema!I64</f>
        <v>ulf.krfk@gmail.com</v>
      </c>
      <c r="J24" s="266"/>
      <c r="K24" s="266"/>
      <c r="L24" s="266"/>
      <c r="M24" s="266"/>
      <c r="N24" s="266"/>
      <c r="O24" s="266"/>
      <c r="P24" s="266"/>
      <c r="Q24" s="266"/>
      <c r="R24" s="267"/>
    </row>
    <row r="25" spans="2:24" ht="13.15" thickBot="1" x14ac:dyDescent="0.4">
      <c r="B25" s="74" t="e">
        <f>Teorischema!#REF!</f>
        <v>#REF!</v>
      </c>
      <c r="C25" s="76"/>
      <c r="D25" s="253" t="e">
        <f>Teorischema!#REF!</f>
        <v>#REF!</v>
      </c>
      <c r="E25" s="254"/>
      <c r="F25" s="255" t="e">
        <f>Teorischema!#REF!</f>
        <v>#REF!</v>
      </c>
      <c r="G25" s="255"/>
      <c r="H25" s="255"/>
      <c r="I25" s="256" t="e">
        <f>Teorischema!#REF!</f>
        <v>#REF!</v>
      </c>
      <c r="J25" s="257"/>
      <c r="K25" s="257"/>
      <c r="L25" s="257"/>
      <c r="M25" s="257"/>
      <c r="N25" s="257"/>
      <c r="O25" s="257"/>
      <c r="P25" s="257"/>
      <c r="Q25" s="257"/>
      <c r="R25" s="258"/>
    </row>
    <row r="26" spans="2:24" ht="13.15" thickBot="1" x14ac:dyDescent="0.4"/>
    <row r="27" spans="2:24" ht="13.15" thickBot="1" x14ac:dyDescent="0.4">
      <c r="B27" s="28" t="s">
        <v>38</v>
      </c>
      <c r="C27" s="69"/>
      <c r="D27" s="304">
        <f>Teorischema!G67</f>
        <v>0</v>
      </c>
      <c r="E27" s="286"/>
      <c r="F27" s="286" t="s">
        <v>40</v>
      </c>
      <c r="G27" s="286"/>
      <c r="H27" s="286"/>
      <c r="I27" s="251" t="s">
        <v>41</v>
      </c>
      <c r="J27" s="251"/>
      <c r="K27" s="251"/>
      <c r="L27" s="251"/>
      <c r="M27" s="251"/>
      <c r="N27" s="251"/>
      <c r="O27" s="251"/>
      <c r="P27" s="251"/>
      <c r="Q27" s="251"/>
      <c r="R27" s="252"/>
    </row>
    <row r="28" spans="2:24" ht="108" customHeight="1" thickBot="1" x14ac:dyDescent="0.4">
      <c r="F28" s="26" t="str">
        <f>D4</f>
        <v>Stefan Forsman</v>
      </c>
      <c r="G28" s="26">
        <f>D5</f>
        <v>0</v>
      </c>
      <c r="H28" s="26" t="str">
        <f>D6</f>
        <v>Fredric Grönvall</v>
      </c>
      <c r="I28" s="26" t="str">
        <f>D7</f>
        <v>Hossein Nikfarid</v>
      </c>
      <c r="J28" s="26" t="str">
        <f>D8</f>
        <v>Erik Lindell</v>
      </c>
      <c r="K28" s="26" t="str">
        <f>D9</f>
        <v>Christian Andersson</v>
      </c>
      <c r="L28" s="26" t="str">
        <f>D10</f>
        <v>Per von Mentzer</v>
      </c>
      <c r="M28" s="26" t="str">
        <f>D11</f>
        <v>Ina Edmark</v>
      </c>
      <c r="N28" s="26" t="str">
        <f>D12</f>
        <v>John Haraldsson</v>
      </c>
      <c r="O28" s="26"/>
      <c r="P28" s="112" t="str">
        <f>D18</f>
        <v>Oskar Mattsson</v>
      </c>
      <c r="Q28" s="70" t="str">
        <f>D19</f>
        <v>TBD</v>
      </c>
      <c r="R28" s="70" t="str">
        <f>D20</f>
        <v>Arnaud Contet</v>
      </c>
      <c r="S28" s="70" t="str">
        <f>D21</f>
        <v>Anders Trönnberg</v>
      </c>
      <c r="T28" s="70" t="str">
        <f>D22</f>
        <v>John Haraldsson</v>
      </c>
      <c r="U28" s="70" t="str">
        <f>D23</f>
        <v>Lars Peterson</v>
      </c>
      <c r="V28" s="70" t="str">
        <f>D24</f>
        <v>Ulf Liedholm</v>
      </c>
      <c r="W28" s="70" t="e">
        <f>D25</f>
        <v>#REF!</v>
      </c>
    </row>
    <row r="29" spans="2:24" ht="13.15" x14ac:dyDescent="0.4">
      <c r="B29" s="55" t="s">
        <v>0</v>
      </c>
      <c r="C29" s="49"/>
      <c r="D29" s="20" t="s">
        <v>1</v>
      </c>
      <c r="E29" s="21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14"/>
    </row>
    <row r="30" spans="2:24" ht="13.15" x14ac:dyDescent="0.4">
      <c r="B30" s="56" t="s">
        <v>47</v>
      </c>
      <c r="C30" s="50">
        <v>41518</v>
      </c>
      <c r="D30" s="3" t="s">
        <v>9</v>
      </c>
      <c r="E30" s="30" t="s">
        <v>10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92"/>
      <c r="X30" s="14"/>
    </row>
    <row r="31" spans="2:24" x14ac:dyDescent="0.35">
      <c r="B31" s="57" t="s">
        <v>47</v>
      </c>
      <c r="C31" s="51">
        <f>C30+7</f>
        <v>41525</v>
      </c>
      <c r="D31" s="4" t="s">
        <v>11</v>
      </c>
      <c r="E31" s="31" t="s">
        <v>15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93"/>
      <c r="X31" s="14"/>
    </row>
    <row r="32" spans="2:24" x14ac:dyDescent="0.35">
      <c r="B32" s="56" t="s">
        <v>47</v>
      </c>
      <c r="C32" s="50">
        <f t="shared" ref="C32:C48" si="0">C31+7</f>
        <v>41532</v>
      </c>
      <c r="D32" s="5" t="s">
        <v>11</v>
      </c>
      <c r="E32" s="32" t="s">
        <v>15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94"/>
      <c r="X32" s="14"/>
    </row>
    <row r="33" spans="2:24" x14ac:dyDescent="0.35">
      <c r="B33" s="57" t="s">
        <v>47</v>
      </c>
      <c r="C33" s="51">
        <f t="shared" si="0"/>
        <v>41539</v>
      </c>
      <c r="D33" s="4" t="s">
        <v>11</v>
      </c>
      <c r="E33" s="31" t="s">
        <v>15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93"/>
      <c r="X33" s="14"/>
    </row>
    <row r="34" spans="2:24" x14ac:dyDescent="0.35">
      <c r="B34" s="56" t="s">
        <v>47</v>
      </c>
      <c r="C34" s="50">
        <f t="shared" si="0"/>
        <v>41546</v>
      </c>
      <c r="D34" s="5" t="s">
        <v>11</v>
      </c>
      <c r="E34" s="32" t="s">
        <v>15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94"/>
      <c r="X34" s="14"/>
    </row>
    <row r="35" spans="2:24" x14ac:dyDescent="0.35">
      <c r="B35" s="57" t="s">
        <v>47</v>
      </c>
      <c r="C35" s="51">
        <f t="shared" si="0"/>
        <v>41553</v>
      </c>
      <c r="D35" s="4" t="s">
        <v>11</v>
      </c>
      <c r="E35" s="31" t="s">
        <v>15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93"/>
      <c r="X35" s="14"/>
    </row>
    <row r="36" spans="2:24" x14ac:dyDescent="0.35">
      <c r="B36" s="56" t="s">
        <v>47</v>
      </c>
      <c r="C36" s="50">
        <f t="shared" si="0"/>
        <v>41560</v>
      </c>
      <c r="D36" s="5" t="s">
        <v>11</v>
      </c>
      <c r="E36" s="32" t="s">
        <v>15</v>
      </c>
      <c r="F36" s="80"/>
      <c r="G36" s="79"/>
      <c r="H36" s="79"/>
      <c r="I36" s="79"/>
      <c r="J36" s="80"/>
      <c r="K36" s="79"/>
      <c r="L36" s="79"/>
      <c r="M36" s="79"/>
      <c r="N36" s="80"/>
      <c r="O36" s="80"/>
      <c r="P36" s="79"/>
      <c r="Q36" s="79"/>
      <c r="R36" s="79"/>
      <c r="S36" s="80"/>
      <c r="T36" s="79"/>
      <c r="U36" s="79"/>
      <c r="V36" s="79"/>
      <c r="W36" s="95"/>
      <c r="X36" s="14"/>
    </row>
    <row r="37" spans="2:24" x14ac:dyDescent="0.35">
      <c r="B37" s="298" t="s">
        <v>47</v>
      </c>
      <c r="C37" s="291">
        <f t="shared" si="0"/>
        <v>41567</v>
      </c>
      <c r="D37" s="19" t="s">
        <v>17</v>
      </c>
      <c r="E37" s="31" t="s">
        <v>15</v>
      </c>
      <c r="F37" s="81"/>
      <c r="G37" s="82"/>
      <c r="H37" s="78"/>
      <c r="I37" s="78"/>
      <c r="J37" s="81"/>
      <c r="K37" s="82"/>
      <c r="L37" s="78"/>
      <c r="M37" s="78"/>
      <c r="N37" s="81"/>
      <c r="O37" s="81"/>
      <c r="P37" s="82"/>
      <c r="Q37" s="78"/>
      <c r="R37" s="78"/>
      <c r="S37" s="81"/>
      <c r="T37" s="82"/>
      <c r="U37" s="78"/>
      <c r="V37" s="78"/>
      <c r="W37" s="96"/>
      <c r="X37" s="14"/>
    </row>
    <row r="38" spans="2:24" x14ac:dyDescent="0.35">
      <c r="B38" s="299"/>
      <c r="C38" s="292"/>
      <c r="D38" s="4" t="s">
        <v>11</v>
      </c>
      <c r="E38" s="31" t="s">
        <v>2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93"/>
      <c r="X38" s="14"/>
    </row>
    <row r="39" spans="2:24" x14ac:dyDescent="0.35">
      <c r="B39" s="56" t="s">
        <v>47</v>
      </c>
      <c r="C39" s="50">
        <f>C37+7</f>
        <v>41574</v>
      </c>
      <c r="D39" s="5" t="s">
        <v>11</v>
      </c>
      <c r="E39" s="32" t="s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94"/>
      <c r="X39" s="14"/>
    </row>
    <row r="40" spans="2:24" x14ac:dyDescent="0.35">
      <c r="B40" s="57" t="s">
        <v>47</v>
      </c>
      <c r="C40" s="51">
        <f t="shared" si="0"/>
        <v>41581</v>
      </c>
      <c r="D40" s="4" t="s">
        <v>11</v>
      </c>
      <c r="E40" s="31" t="s">
        <v>2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93"/>
      <c r="X40" s="14"/>
    </row>
    <row r="41" spans="2:24" x14ac:dyDescent="0.35">
      <c r="B41" s="56" t="s">
        <v>47</v>
      </c>
      <c r="C41" s="50">
        <f t="shared" si="0"/>
        <v>41588</v>
      </c>
      <c r="D41" s="5" t="s">
        <v>11</v>
      </c>
      <c r="E41" s="32" t="s">
        <v>2</v>
      </c>
      <c r="F41" s="79"/>
      <c r="G41" s="80"/>
      <c r="H41" s="79"/>
      <c r="I41" s="79"/>
      <c r="J41" s="79"/>
      <c r="K41" s="80"/>
      <c r="L41" s="79"/>
      <c r="M41" s="79"/>
      <c r="N41" s="79"/>
      <c r="O41" s="79"/>
      <c r="P41" s="80"/>
      <c r="Q41" s="79"/>
      <c r="R41" s="79"/>
      <c r="S41" s="79"/>
      <c r="T41" s="80"/>
      <c r="U41" s="79"/>
      <c r="V41" s="79"/>
      <c r="W41" s="94"/>
      <c r="X41" s="14"/>
    </row>
    <row r="42" spans="2:24" x14ac:dyDescent="0.35">
      <c r="B42" s="298" t="s">
        <v>47</v>
      </c>
      <c r="C42" s="291">
        <f t="shared" si="0"/>
        <v>41595</v>
      </c>
      <c r="D42" s="4" t="s">
        <v>14</v>
      </c>
      <c r="E42" s="31" t="s">
        <v>13</v>
      </c>
      <c r="F42" s="78"/>
      <c r="G42" s="83"/>
      <c r="H42" s="78"/>
      <c r="I42" s="78"/>
      <c r="J42" s="78"/>
      <c r="K42" s="83"/>
      <c r="L42" s="78"/>
      <c r="M42" s="78"/>
      <c r="N42" s="78"/>
      <c r="O42" s="78"/>
      <c r="P42" s="83"/>
      <c r="Q42" s="78"/>
      <c r="R42" s="78"/>
      <c r="S42" s="78"/>
      <c r="T42" s="83"/>
      <c r="U42" s="78"/>
      <c r="V42" s="78"/>
      <c r="W42" s="93"/>
      <c r="X42" s="14"/>
    </row>
    <row r="43" spans="2:24" x14ac:dyDescent="0.35">
      <c r="B43" s="299"/>
      <c r="C43" s="292"/>
      <c r="D43" s="4" t="s">
        <v>11</v>
      </c>
      <c r="E43" s="31" t="s">
        <v>3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93"/>
      <c r="X43" s="14"/>
    </row>
    <row r="44" spans="2:24" x14ac:dyDescent="0.35">
      <c r="B44" s="56" t="s">
        <v>47</v>
      </c>
      <c r="C44" s="50">
        <f>C42+7</f>
        <v>41602</v>
      </c>
      <c r="D44" s="5" t="s">
        <v>11</v>
      </c>
      <c r="E44" s="32" t="s">
        <v>3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94"/>
      <c r="X44" s="14"/>
    </row>
    <row r="45" spans="2:24" x14ac:dyDescent="0.35">
      <c r="B45" s="57" t="s">
        <v>47</v>
      </c>
      <c r="C45" s="51">
        <f t="shared" si="0"/>
        <v>41609</v>
      </c>
      <c r="D45" s="4" t="s">
        <v>11</v>
      </c>
      <c r="E45" s="31" t="s">
        <v>3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93"/>
      <c r="X45" s="14"/>
    </row>
    <row r="46" spans="2:24" x14ac:dyDescent="0.35">
      <c r="B46" s="56" t="s">
        <v>47</v>
      </c>
      <c r="C46" s="50">
        <f t="shared" si="0"/>
        <v>41616</v>
      </c>
      <c r="D46" s="5" t="s">
        <v>11</v>
      </c>
      <c r="E46" s="32" t="s">
        <v>3</v>
      </c>
      <c r="F46" s="79"/>
      <c r="G46" s="79"/>
      <c r="H46" s="80"/>
      <c r="I46" s="79"/>
      <c r="J46" s="79"/>
      <c r="K46" s="79"/>
      <c r="L46" s="80"/>
      <c r="M46" s="79"/>
      <c r="N46" s="79"/>
      <c r="O46" s="79"/>
      <c r="P46" s="79"/>
      <c r="Q46" s="80"/>
      <c r="R46" s="79"/>
      <c r="S46" s="79"/>
      <c r="T46" s="79"/>
      <c r="U46" s="80"/>
      <c r="V46" s="79"/>
      <c r="W46" s="94"/>
      <c r="X46" s="14"/>
    </row>
    <row r="47" spans="2:24" x14ac:dyDescent="0.35">
      <c r="B47" s="294" t="s">
        <v>47</v>
      </c>
      <c r="C47" s="273">
        <f t="shared" si="0"/>
        <v>41623</v>
      </c>
      <c r="D47" s="19" t="s">
        <v>12</v>
      </c>
      <c r="E47" s="31" t="s">
        <v>13</v>
      </c>
      <c r="F47" s="78"/>
      <c r="G47" s="78"/>
      <c r="H47" s="81"/>
      <c r="I47" s="78"/>
      <c r="J47" s="78"/>
      <c r="K47" s="78"/>
      <c r="L47" s="81"/>
      <c r="M47" s="78"/>
      <c r="N47" s="78"/>
      <c r="O47" s="78"/>
      <c r="P47" s="78"/>
      <c r="Q47" s="81"/>
      <c r="R47" s="78"/>
      <c r="S47" s="78"/>
      <c r="T47" s="78"/>
      <c r="U47" s="81"/>
      <c r="V47" s="78"/>
      <c r="W47" s="93"/>
      <c r="X47" s="14"/>
    </row>
    <row r="48" spans="2:24" x14ac:dyDescent="0.35">
      <c r="B48" s="295"/>
      <c r="C48" s="274">
        <f t="shared" si="0"/>
        <v>41630</v>
      </c>
      <c r="D48" s="4" t="s">
        <v>11</v>
      </c>
      <c r="E48" s="31" t="s">
        <v>5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93"/>
      <c r="X48" s="14"/>
    </row>
    <row r="49" spans="2:24" ht="13.15" x14ac:dyDescent="0.4">
      <c r="B49" s="65" t="s">
        <v>16</v>
      </c>
      <c r="C49" s="18"/>
      <c r="D49" s="18"/>
      <c r="E49" s="18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97"/>
      <c r="X49" s="14"/>
    </row>
    <row r="50" spans="2:24" x14ac:dyDescent="0.35">
      <c r="B50" s="300" t="s">
        <v>47</v>
      </c>
      <c r="C50" s="302">
        <f>C47+28</f>
        <v>41651</v>
      </c>
      <c r="D50" s="6" t="s">
        <v>17</v>
      </c>
      <c r="E50" s="7" t="s">
        <v>18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94"/>
      <c r="X50" s="14"/>
    </row>
    <row r="51" spans="2:24" x14ac:dyDescent="0.35">
      <c r="B51" s="301" t="s">
        <v>47</v>
      </c>
      <c r="C51" s="303"/>
      <c r="D51" s="6" t="s">
        <v>11</v>
      </c>
      <c r="E51" s="7" t="s">
        <v>6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94"/>
      <c r="X51" s="14"/>
    </row>
    <row r="52" spans="2:24" x14ac:dyDescent="0.35">
      <c r="B52" s="294" t="s">
        <v>47</v>
      </c>
      <c r="C52" s="273">
        <f>C50+7</f>
        <v>41658</v>
      </c>
      <c r="D52" s="8" t="s">
        <v>14</v>
      </c>
      <c r="E52" s="33" t="s">
        <v>19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93"/>
      <c r="X52" s="14"/>
    </row>
    <row r="53" spans="2:24" x14ac:dyDescent="0.35">
      <c r="B53" s="295"/>
      <c r="C53" s="274"/>
      <c r="D53" s="8" t="s">
        <v>11</v>
      </c>
      <c r="E53" s="33" t="s">
        <v>6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93"/>
      <c r="X53" s="14"/>
    </row>
    <row r="54" spans="2:24" x14ac:dyDescent="0.35">
      <c r="B54" s="56" t="s">
        <v>47</v>
      </c>
      <c r="C54" s="50">
        <f>C52+7</f>
        <v>41665</v>
      </c>
      <c r="D54" s="9" t="s">
        <v>11</v>
      </c>
      <c r="E54" s="7" t="s">
        <v>6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94"/>
      <c r="X54" s="14"/>
    </row>
    <row r="55" spans="2:24" x14ac:dyDescent="0.35">
      <c r="B55" s="57" t="s">
        <v>47</v>
      </c>
      <c r="C55" s="51">
        <f t="shared" ref="C55:C74" si="1">C54+7</f>
        <v>41672</v>
      </c>
      <c r="D55" s="8" t="s">
        <v>11</v>
      </c>
      <c r="E55" s="33" t="s">
        <v>6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93"/>
      <c r="X55" s="14"/>
    </row>
    <row r="56" spans="2:24" x14ac:dyDescent="0.35">
      <c r="B56" s="56" t="s">
        <v>47</v>
      </c>
      <c r="C56" s="50">
        <f t="shared" si="1"/>
        <v>41679</v>
      </c>
      <c r="D56" s="9" t="s">
        <v>11</v>
      </c>
      <c r="E56" s="7" t="s">
        <v>6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94"/>
      <c r="X56" s="14"/>
    </row>
    <row r="57" spans="2:24" x14ac:dyDescent="0.35">
      <c r="B57" s="294" t="s">
        <v>47</v>
      </c>
      <c r="C57" s="273">
        <f t="shared" si="1"/>
        <v>41686</v>
      </c>
      <c r="D57" s="8" t="s">
        <v>14</v>
      </c>
      <c r="E57" s="33" t="s">
        <v>13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93"/>
      <c r="X57" s="14"/>
    </row>
    <row r="58" spans="2:24" x14ac:dyDescent="0.35">
      <c r="B58" s="295"/>
      <c r="C58" s="274"/>
      <c r="D58" s="8" t="s">
        <v>11</v>
      </c>
      <c r="E58" s="33" t="s">
        <v>7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93"/>
      <c r="X58" s="14"/>
    </row>
    <row r="59" spans="2:24" ht="13.15" x14ac:dyDescent="0.4">
      <c r="B59" s="60" t="s">
        <v>47</v>
      </c>
      <c r="C59" s="63">
        <f>C57+7</f>
        <v>41693</v>
      </c>
      <c r="D59" s="25" t="s">
        <v>20</v>
      </c>
      <c r="E59" s="17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98"/>
      <c r="X59" s="14"/>
    </row>
    <row r="60" spans="2:24" x14ac:dyDescent="0.35">
      <c r="B60" s="59" t="s">
        <v>47</v>
      </c>
      <c r="C60" s="53">
        <f t="shared" si="1"/>
        <v>41700</v>
      </c>
      <c r="D60" s="9" t="s">
        <v>11</v>
      </c>
      <c r="E60" s="34" t="s">
        <v>7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94"/>
      <c r="X60" s="14"/>
    </row>
    <row r="61" spans="2:24" x14ac:dyDescent="0.35">
      <c r="B61" s="58" t="s">
        <v>47</v>
      </c>
      <c r="C61" s="52">
        <f t="shared" si="1"/>
        <v>41707</v>
      </c>
      <c r="D61" s="8" t="s">
        <v>11</v>
      </c>
      <c r="E61" s="33" t="s">
        <v>7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93"/>
      <c r="X61" s="14"/>
    </row>
    <row r="62" spans="2:24" x14ac:dyDescent="0.35">
      <c r="B62" s="59" t="s">
        <v>47</v>
      </c>
      <c r="C62" s="53">
        <f t="shared" si="1"/>
        <v>41714</v>
      </c>
      <c r="D62" s="9" t="s">
        <v>11</v>
      </c>
      <c r="E62" s="34" t="s">
        <v>7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94"/>
      <c r="X62" s="14"/>
    </row>
    <row r="63" spans="2:24" x14ac:dyDescent="0.35">
      <c r="B63" s="58" t="s">
        <v>48</v>
      </c>
      <c r="C63" s="52">
        <f t="shared" si="1"/>
        <v>41721</v>
      </c>
      <c r="D63" s="8" t="s">
        <v>11</v>
      </c>
      <c r="E63" s="33" t="s">
        <v>7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93"/>
      <c r="X63" s="14"/>
    </row>
    <row r="64" spans="2:24" x14ac:dyDescent="0.35">
      <c r="B64" s="59" t="s">
        <v>47</v>
      </c>
      <c r="C64" s="53">
        <f t="shared" si="1"/>
        <v>41728</v>
      </c>
      <c r="D64" s="9" t="s">
        <v>11</v>
      </c>
      <c r="E64" s="34" t="s">
        <v>7</v>
      </c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94"/>
      <c r="X64" s="14"/>
    </row>
    <row r="65" spans="2:24" x14ac:dyDescent="0.35">
      <c r="B65" s="294" t="s">
        <v>47</v>
      </c>
      <c r="C65" s="273">
        <f t="shared" si="1"/>
        <v>41735</v>
      </c>
      <c r="D65" s="8" t="s">
        <v>14</v>
      </c>
      <c r="E65" s="33" t="s">
        <v>13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93"/>
      <c r="X65" s="14"/>
    </row>
    <row r="66" spans="2:24" x14ac:dyDescent="0.35">
      <c r="B66" s="295"/>
      <c r="C66" s="274"/>
      <c r="D66" s="10" t="s">
        <v>11</v>
      </c>
      <c r="E66" s="35" t="s">
        <v>8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96"/>
      <c r="X66" s="14"/>
    </row>
    <row r="67" spans="2:24" x14ac:dyDescent="0.35">
      <c r="B67" s="61" t="s">
        <v>47</v>
      </c>
      <c r="C67" s="54">
        <f>C65+7</f>
        <v>41742</v>
      </c>
      <c r="D67" s="15" t="s">
        <v>11</v>
      </c>
      <c r="E67" s="36" t="s">
        <v>8</v>
      </c>
      <c r="F67" s="86"/>
      <c r="G67" s="86"/>
      <c r="H67" s="86"/>
      <c r="I67" s="87"/>
      <c r="J67" s="86"/>
      <c r="K67" s="86"/>
      <c r="L67" s="86"/>
      <c r="M67" s="87"/>
      <c r="N67" s="86"/>
      <c r="O67" s="86"/>
      <c r="P67" s="86"/>
      <c r="Q67" s="86"/>
      <c r="R67" s="87"/>
      <c r="S67" s="86"/>
      <c r="T67" s="86"/>
      <c r="U67" s="86"/>
      <c r="V67" s="87"/>
      <c r="W67" s="99"/>
      <c r="X67" s="14"/>
    </row>
    <row r="68" spans="2:24" ht="13.15" x14ac:dyDescent="0.4">
      <c r="B68" s="62" t="s">
        <v>47</v>
      </c>
      <c r="C68" s="64">
        <f t="shared" si="1"/>
        <v>41749</v>
      </c>
      <c r="D68" s="24" t="s">
        <v>43</v>
      </c>
      <c r="E68" s="16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100"/>
      <c r="X68" s="14"/>
    </row>
    <row r="69" spans="2:24" x14ac:dyDescent="0.35">
      <c r="B69" s="57" t="s">
        <v>47</v>
      </c>
      <c r="C69" s="51">
        <f t="shared" si="1"/>
        <v>41756</v>
      </c>
      <c r="D69" s="8" t="s">
        <v>11</v>
      </c>
      <c r="E69" s="35" t="s">
        <v>8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93"/>
      <c r="X69" s="14"/>
    </row>
    <row r="70" spans="2:24" x14ac:dyDescent="0.35">
      <c r="B70" s="61" t="s">
        <v>47</v>
      </c>
      <c r="C70" s="54">
        <f t="shared" si="1"/>
        <v>41763</v>
      </c>
      <c r="D70" s="15" t="s">
        <v>11</v>
      </c>
      <c r="E70" s="36" t="s">
        <v>8</v>
      </c>
      <c r="F70" s="86"/>
      <c r="G70" s="86"/>
      <c r="H70" s="86"/>
      <c r="I70" s="87"/>
      <c r="J70" s="86"/>
      <c r="K70" s="86"/>
      <c r="L70" s="86"/>
      <c r="M70" s="87"/>
      <c r="N70" s="86"/>
      <c r="O70" s="86"/>
      <c r="P70" s="86"/>
      <c r="Q70" s="86"/>
      <c r="R70" s="87"/>
      <c r="S70" s="86"/>
      <c r="T70" s="86"/>
      <c r="U70" s="86"/>
      <c r="V70" s="87"/>
      <c r="W70" s="99"/>
      <c r="X70" s="14"/>
    </row>
    <row r="71" spans="2:24" x14ac:dyDescent="0.35">
      <c r="B71" s="57" t="s">
        <v>47</v>
      </c>
      <c r="C71" s="51">
        <f t="shared" si="1"/>
        <v>41770</v>
      </c>
      <c r="D71" s="8" t="s">
        <v>11</v>
      </c>
      <c r="E71" s="35" t="s">
        <v>8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93"/>
      <c r="X71" s="14"/>
    </row>
    <row r="72" spans="2:24" x14ac:dyDescent="0.35">
      <c r="B72" s="61" t="s">
        <v>47</v>
      </c>
      <c r="C72" s="54">
        <f t="shared" si="1"/>
        <v>41777</v>
      </c>
      <c r="D72" s="15" t="s">
        <v>11</v>
      </c>
      <c r="E72" s="36" t="s">
        <v>8</v>
      </c>
      <c r="F72" s="86"/>
      <c r="G72" s="86"/>
      <c r="H72" s="86"/>
      <c r="I72" s="87"/>
      <c r="J72" s="86"/>
      <c r="K72" s="86"/>
      <c r="L72" s="86"/>
      <c r="M72" s="87"/>
      <c r="N72" s="86"/>
      <c r="O72" s="86"/>
      <c r="P72" s="86"/>
      <c r="Q72" s="86"/>
      <c r="R72" s="87"/>
      <c r="S72" s="86"/>
      <c r="T72" s="86"/>
      <c r="U72" s="86"/>
      <c r="V72" s="87"/>
      <c r="W72" s="99"/>
      <c r="X72" s="14"/>
    </row>
    <row r="73" spans="2:24" x14ac:dyDescent="0.35">
      <c r="B73" s="57" t="s">
        <v>47</v>
      </c>
      <c r="C73" s="51">
        <f t="shared" si="1"/>
        <v>41784</v>
      </c>
      <c r="D73" s="8" t="s">
        <v>11</v>
      </c>
      <c r="E73" s="35" t="s">
        <v>8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93"/>
      <c r="X73" s="14"/>
    </row>
    <row r="74" spans="2:24" x14ac:dyDescent="0.35">
      <c r="B74" s="296" t="s">
        <v>47</v>
      </c>
      <c r="C74" s="288">
        <f t="shared" si="1"/>
        <v>41791</v>
      </c>
      <c r="D74" s="11" t="s">
        <v>21</v>
      </c>
      <c r="E74" s="37" t="s">
        <v>13</v>
      </c>
      <c r="F74" s="89"/>
      <c r="G74" s="89"/>
      <c r="H74" s="89"/>
      <c r="I74" s="79"/>
      <c r="J74" s="89"/>
      <c r="K74" s="89"/>
      <c r="L74" s="89"/>
      <c r="M74" s="79"/>
      <c r="N74" s="89"/>
      <c r="O74" s="89"/>
      <c r="P74" s="89"/>
      <c r="Q74" s="89"/>
      <c r="R74" s="79"/>
      <c r="S74" s="89"/>
      <c r="T74" s="89"/>
      <c r="U74" s="89"/>
      <c r="V74" s="79"/>
      <c r="W74" s="101"/>
      <c r="X74" s="14"/>
    </row>
    <row r="75" spans="2:24" ht="13.15" thickBot="1" x14ac:dyDescent="0.4">
      <c r="B75" s="297"/>
      <c r="C75" s="289"/>
      <c r="D75" s="23" t="s">
        <v>22</v>
      </c>
      <c r="E75" s="38" t="s">
        <v>23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4"/>
    </row>
    <row r="76" spans="2:24" x14ac:dyDescent="0.3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</sheetData>
  <mergeCells count="109">
    <mergeCell ref="C74:C75"/>
    <mergeCell ref="D7:E7"/>
    <mergeCell ref="D17:E17"/>
    <mergeCell ref="C37:C38"/>
    <mergeCell ref="C42:C43"/>
    <mergeCell ref="B7:C7"/>
    <mergeCell ref="D18:E18"/>
    <mergeCell ref="D19:E19"/>
    <mergeCell ref="D21:E21"/>
    <mergeCell ref="B47:B48"/>
    <mergeCell ref="B74:B75"/>
    <mergeCell ref="B37:B38"/>
    <mergeCell ref="B52:B53"/>
    <mergeCell ref="B50:B51"/>
    <mergeCell ref="B42:B43"/>
    <mergeCell ref="B57:B58"/>
    <mergeCell ref="C65:C66"/>
    <mergeCell ref="C47:C48"/>
    <mergeCell ref="C50:C51"/>
    <mergeCell ref="D10:E10"/>
    <mergeCell ref="D27:E27"/>
    <mergeCell ref="B15:C15"/>
    <mergeCell ref="B65:B66"/>
    <mergeCell ref="D24:E24"/>
    <mergeCell ref="F3:H3"/>
    <mergeCell ref="F17:H17"/>
    <mergeCell ref="F27:H27"/>
    <mergeCell ref="B12:C12"/>
    <mergeCell ref="B10:C10"/>
    <mergeCell ref="B8:C8"/>
    <mergeCell ref="B14:C14"/>
    <mergeCell ref="B5:C5"/>
    <mergeCell ref="C52:C53"/>
    <mergeCell ref="D8:E8"/>
    <mergeCell ref="D14:E14"/>
    <mergeCell ref="D9:E9"/>
    <mergeCell ref="D13:E13"/>
    <mergeCell ref="C57:C58"/>
    <mergeCell ref="B9:C9"/>
    <mergeCell ref="B6:C6"/>
    <mergeCell ref="B13:C13"/>
    <mergeCell ref="B11:C11"/>
    <mergeCell ref="B4:C4"/>
    <mergeCell ref="D4:E4"/>
    <mergeCell ref="I3:R3"/>
    <mergeCell ref="F9:H9"/>
    <mergeCell ref="D15:E15"/>
    <mergeCell ref="D12:E12"/>
    <mergeCell ref="F15:H15"/>
    <mergeCell ref="F12:H12"/>
    <mergeCell ref="O13:R13"/>
    <mergeCell ref="D11:E11"/>
    <mergeCell ref="F11:H11"/>
    <mergeCell ref="D3:E3"/>
    <mergeCell ref="F4:H4"/>
    <mergeCell ref="I4:N4"/>
    <mergeCell ref="D5:E5"/>
    <mergeCell ref="F5:H5"/>
    <mergeCell ref="D6:E6"/>
    <mergeCell ref="I5:N5"/>
    <mergeCell ref="F6:H6"/>
    <mergeCell ref="O5:R5"/>
    <mergeCell ref="O4:R4"/>
    <mergeCell ref="O6:R6"/>
    <mergeCell ref="I6:N6"/>
    <mergeCell ref="O9:R9"/>
    <mergeCell ref="O10:R10"/>
    <mergeCell ref="O11:R11"/>
    <mergeCell ref="F7:H7"/>
    <mergeCell ref="I18:R18"/>
    <mergeCell ref="F13:H13"/>
    <mergeCell ref="O12:R12"/>
    <mergeCell ref="I13:N13"/>
    <mergeCell ref="I9:N9"/>
    <mergeCell ref="I10:N10"/>
    <mergeCell ref="F8:H8"/>
    <mergeCell ref="F14:H14"/>
    <mergeCell ref="I12:N12"/>
    <mergeCell ref="I7:N7"/>
    <mergeCell ref="F10:H10"/>
    <mergeCell ref="I8:N8"/>
    <mergeCell ref="I14:N14"/>
    <mergeCell ref="I11:N11"/>
    <mergeCell ref="O7:R7"/>
    <mergeCell ref="O14:R14"/>
    <mergeCell ref="O15:R15"/>
    <mergeCell ref="O8:R8"/>
    <mergeCell ref="I15:N15"/>
    <mergeCell ref="I27:R27"/>
    <mergeCell ref="D25:E25"/>
    <mergeCell ref="F25:H25"/>
    <mergeCell ref="I25:R25"/>
    <mergeCell ref="F18:H18"/>
    <mergeCell ref="I22:R22"/>
    <mergeCell ref="D23:E23"/>
    <mergeCell ref="F23:H23"/>
    <mergeCell ref="I23:R23"/>
    <mergeCell ref="D20:E20"/>
    <mergeCell ref="D22:E22"/>
    <mergeCell ref="F24:H24"/>
    <mergeCell ref="I24:R24"/>
    <mergeCell ref="F22:H22"/>
    <mergeCell ref="F19:H19"/>
    <mergeCell ref="I19:R19"/>
    <mergeCell ref="F21:H21"/>
    <mergeCell ref="I21:R21"/>
    <mergeCell ref="F20:H20"/>
    <mergeCell ref="I20:R20"/>
    <mergeCell ref="I17:R17"/>
  </mergeCells>
  <phoneticPr fontId="5" type="noConversion"/>
  <hyperlinks>
    <hyperlink ref="I9" r:id="rId1" xr:uid="{00000000-0004-0000-0300-000000000000}"/>
    <hyperlink ref="I10" r:id="rId2" xr:uid="{00000000-0004-0000-0300-000001000000}"/>
    <hyperlink ref="I8" r:id="rId3" xr:uid="{00000000-0004-0000-0300-000002000000}"/>
    <hyperlink ref="I14" r:id="rId4" xr:uid="{00000000-0004-0000-0300-000003000000}"/>
    <hyperlink ref="I7" r:id="rId5" xr:uid="{00000000-0004-0000-0300-000004000000}"/>
    <hyperlink ref="I11" r:id="rId6" xr:uid="{00000000-0004-0000-0300-000005000000}"/>
  </hyperlinks>
  <pageMargins left="0.27" right="0.31" top="0.74803149606299213" bottom="0.74803149606299213" header="0.31496062992125984" footer="0.31496062992125984"/>
  <pageSetup paperSize="9" scale="47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Teorischema</vt:lpstr>
      <vt:lpstr>Närvarolista</vt:lpstr>
      <vt:lpstr>Blad1</vt:lpstr>
      <vt:lpstr>Elevlista</vt:lpstr>
      <vt:lpstr>Elevlista!Utskriftsområde</vt:lpstr>
      <vt:lpstr>Närvarolista!Utskriftsområde</vt:lpstr>
      <vt:lpstr>Teorischema!Utskriftsområde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Liedholm</dc:creator>
  <cp:lastModifiedBy>Ulf Liedholm</cp:lastModifiedBy>
  <cp:lastPrinted>2016-10-02T14:16:16Z</cp:lastPrinted>
  <dcterms:created xsi:type="dcterms:W3CDTF">2014-08-16T08:36:40Z</dcterms:created>
  <dcterms:modified xsi:type="dcterms:W3CDTF">2017-08-30T07:28:03Z</dcterms:modified>
</cp:coreProperties>
</file>